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655" activeTab="0"/>
  </bookViews>
  <sheets>
    <sheet name="Programové rozpočtové hospodáre" sheetId="1" r:id="rId1"/>
    <sheet name="Sumarizácia príjmov" sheetId="2" r:id="rId2"/>
    <sheet name="Výdavky podľa programov a aktiv" sheetId="3" r:id="rId3"/>
  </sheets>
  <definedNames/>
  <calcPr fullCalcOnLoad="1"/>
</workbook>
</file>

<file path=xl/sharedStrings.xml><?xml version="1.0" encoding="utf-8"?>
<sst xmlns="http://schemas.openxmlformats.org/spreadsheetml/2006/main" count="196" uniqueCount="181">
  <si>
    <t>v eurách</t>
  </si>
  <si>
    <t>SUMARIZÁCIA  PROGRAMOV  ROZPOČTU</t>
  </si>
  <si>
    <t>Rozpočet</t>
  </si>
  <si>
    <t>Čerpanie</t>
  </si>
  <si>
    <t>pôvodný</t>
  </si>
  <si>
    <t>upravený</t>
  </si>
  <si>
    <t>31.12.2009</t>
  </si>
  <si>
    <t>Bežné príjmy</t>
  </si>
  <si>
    <t>Bežné výdavky</t>
  </si>
  <si>
    <t>v tom :</t>
  </si>
  <si>
    <t>1: Strategické plánovanie, regionálny rozvoj a majetok mesta</t>
  </si>
  <si>
    <t>2: Samospráva mesta a jej výkonný aparát</t>
  </si>
  <si>
    <t>3: Verejný poriadok</t>
  </si>
  <si>
    <t>4: Sociálne služby</t>
  </si>
  <si>
    <t>5: Verejno-prospešné služby</t>
  </si>
  <si>
    <t>6: Kultúra a rôzne spoločenské aktivity pre každého</t>
  </si>
  <si>
    <t>7: Šport</t>
  </si>
  <si>
    <t>8: Vzdelávanie</t>
  </si>
  <si>
    <t>Prebytok bežného rozpočtu</t>
  </si>
  <si>
    <t>Kapitálové príjmy</t>
  </si>
  <si>
    <t>Kapitálové výdavky</t>
  </si>
  <si>
    <t>v tom:</t>
  </si>
  <si>
    <t xml:space="preserve">1: Strategické plánovanie, regionálny rozvoj a majetok mesta </t>
  </si>
  <si>
    <t>Schodok kapitálového rozpočtu</t>
  </si>
  <si>
    <r>
      <t xml:space="preserve">Príjmy finančných operácií </t>
    </r>
    <r>
      <rPr>
        <sz val="10"/>
        <rFont val="Arial"/>
        <family val="2"/>
      </rPr>
      <t>v tom</t>
    </r>
    <r>
      <rPr>
        <b/>
        <sz val="10"/>
        <rFont val="Arial"/>
        <family val="2"/>
      </rPr>
      <t>:</t>
    </r>
  </si>
  <si>
    <t>Peňažné fondy mesta</t>
  </si>
  <si>
    <t>Zostatok prostriedkov z predchádzajúcich rokov</t>
  </si>
  <si>
    <t>Úver ŠFRB</t>
  </si>
  <si>
    <t>Iný zdroj: úver, pôžička</t>
  </si>
  <si>
    <t>Výdavky finančných operácií</t>
  </si>
  <si>
    <t>Schodok/Prebytok finančných operácií</t>
  </si>
  <si>
    <t xml:space="preserve">   Schodok/Prebytok po vylúčení finančných operácií</t>
  </si>
  <si>
    <t>Schodok/Prebytok po vylúčení finančných operácií</t>
  </si>
  <si>
    <t>VÝSLEDOK  HOSPODÁRENIA</t>
  </si>
  <si>
    <t>Ukazovateľ</t>
  </si>
  <si>
    <t>Rozpočet 2009</t>
  </si>
  <si>
    <t xml:space="preserve">Skutočnosť  </t>
  </si>
  <si>
    <t xml:space="preserve">  %</t>
  </si>
  <si>
    <t>K 31.12.2009</t>
  </si>
  <si>
    <t>pln.</t>
  </si>
  <si>
    <t>Daňové príjmy</t>
  </si>
  <si>
    <t>výnos dane z príjmov</t>
  </si>
  <si>
    <t>daň z majetku-daň z nehnuteľnosti</t>
  </si>
  <si>
    <t>dane za špecifické služby</t>
  </si>
  <si>
    <r>
      <t>v tom:</t>
    </r>
    <r>
      <rPr>
        <sz val="10"/>
        <rFont val="Arial"/>
        <family val="2"/>
      </rPr>
      <t xml:space="preserve"> miestne dane</t>
    </r>
  </si>
  <si>
    <t xml:space="preserve">          za kom.odpad a drobný stav.odpad</t>
  </si>
  <si>
    <t>Nedaňové príjmy</t>
  </si>
  <si>
    <t>príjmy z podnikania</t>
  </si>
  <si>
    <r>
      <t>v tom:</t>
    </r>
    <r>
      <rPr>
        <sz val="10"/>
        <rFont val="Arial"/>
        <family val="2"/>
      </rPr>
      <t xml:space="preserve"> dividendy</t>
    </r>
  </si>
  <si>
    <t>príjmy z vlastníctva</t>
  </si>
  <si>
    <r>
      <t xml:space="preserve">v </t>
    </r>
    <r>
      <rPr>
        <i/>
        <sz val="10"/>
        <rFont val="Arial"/>
        <family val="2"/>
      </rPr>
      <t>tom</t>
    </r>
    <r>
      <rPr>
        <sz val="10"/>
        <rFont val="Arial"/>
        <family val="2"/>
      </rPr>
      <t>: z prenajatých pozemkov</t>
    </r>
  </si>
  <si>
    <t xml:space="preserve">          z prenaj.nebyt.priestorov</t>
  </si>
  <si>
    <t xml:space="preserve">          z iných nájmov /HES/</t>
  </si>
  <si>
    <t>administratívne a iné poplatky</t>
  </si>
  <si>
    <r>
      <t xml:space="preserve">v tom: </t>
    </r>
    <r>
      <rPr>
        <sz val="10"/>
        <rFont val="Arial"/>
        <family val="2"/>
      </rPr>
      <t>správne poplatky</t>
    </r>
  </si>
  <si>
    <t xml:space="preserve">          pokuty</t>
  </si>
  <si>
    <t xml:space="preserve">          poplatky za služby</t>
  </si>
  <si>
    <t xml:space="preserve">          z toho: školstvo</t>
  </si>
  <si>
    <t xml:space="preserve">                     opatrovateľská služba</t>
  </si>
  <si>
    <t xml:space="preserve">                     MsÚ</t>
  </si>
  <si>
    <t>kapitálové príjmy</t>
  </si>
  <si>
    <r>
      <t>v tom:</t>
    </r>
    <r>
      <rPr>
        <sz val="10"/>
        <rFont val="Arial"/>
        <family val="2"/>
      </rPr>
      <t xml:space="preserve"> z predaja pozemko</t>
    </r>
    <r>
      <rPr>
        <i/>
        <sz val="10"/>
        <rFont val="Arial"/>
        <family val="2"/>
      </rPr>
      <t>v</t>
    </r>
  </si>
  <si>
    <t xml:space="preserve">          z predaja kapitálových aktív</t>
  </si>
  <si>
    <t>príjmy z vkladov a finanč. hospodár.</t>
  </si>
  <si>
    <t>iné nedaňové príjmy</t>
  </si>
  <si>
    <r>
      <t>v tom</t>
    </r>
    <r>
      <rPr>
        <sz val="10"/>
        <rFont val="Arial"/>
        <family val="2"/>
      </rPr>
      <t xml:space="preserve">: vrátky a dobropisy </t>
    </r>
  </si>
  <si>
    <t xml:space="preserve">          iné /výťažky,poist.plnenie/</t>
  </si>
  <si>
    <t>Finančné operácie</t>
  </si>
  <si>
    <r>
      <t>v tom:</t>
    </r>
    <r>
      <rPr>
        <sz val="10"/>
        <rFont val="Arial"/>
        <family val="2"/>
      </rPr>
      <t xml:space="preserve"> zostatok prostr.z predch.roka </t>
    </r>
  </si>
  <si>
    <t xml:space="preserve">          prevod z peňažných fondov   </t>
  </si>
  <si>
    <t xml:space="preserve">          z toho: fond rozvoja bývania a obnovy mesta</t>
  </si>
  <si>
    <t xml:space="preserve">                     rezervný fond</t>
  </si>
  <si>
    <t xml:space="preserve">          úver zo ŠFRB</t>
  </si>
  <si>
    <t xml:space="preserve">          iný úver, pôžička</t>
  </si>
  <si>
    <t>Granty a transfery</t>
  </si>
  <si>
    <t>na kultúru a iné</t>
  </si>
  <si>
    <t>na školstvo /hmotná núdza a iné/</t>
  </si>
  <si>
    <t>transfer zo ŠR SR na prenes.výkon školstva</t>
  </si>
  <si>
    <t>transfer zo ŠR SR za prenes.výkon /iné/</t>
  </si>
  <si>
    <t>transfer zo ŠR SR za prenes.výkon ŠFRB</t>
  </si>
  <si>
    <t>iné transfery</t>
  </si>
  <si>
    <r>
      <t xml:space="preserve">v tom: </t>
    </r>
    <r>
      <rPr>
        <sz val="10"/>
        <rFont val="Arial"/>
        <family val="2"/>
      </rPr>
      <t>na zamestnávanie</t>
    </r>
  </si>
  <si>
    <t xml:space="preserve">          na záškoláctvo</t>
  </si>
  <si>
    <t xml:space="preserve">          transfer zo štrukturálnych fondov</t>
  </si>
  <si>
    <t xml:space="preserve">          transfer na voľby</t>
  </si>
  <si>
    <t xml:space="preserve">          transfer z MVaRR na výstavbu 45 b.j. a TV</t>
  </si>
  <si>
    <t xml:space="preserve">          transfer z MFSR na financovanie bež. výd.</t>
  </si>
  <si>
    <t>PRÍJMY CELKOM</t>
  </si>
  <si>
    <t>Prog.</t>
  </si>
  <si>
    <t xml:space="preserve">                            Názov programu</t>
  </si>
  <si>
    <t xml:space="preserve"> Čerpanie </t>
  </si>
  <si>
    <t xml:space="preserve"> %</t>
  </si>
  <si>
    <t>1</t>
  </si>
  <si>
    <t xml:space="preserve"> Strategické plánovanie, regionálny rozvoj </t>
  </si>
  <si>
    <t xml:space="preserve"> a majetok mesta</t>
  </si>
  <si>
    <t>1.1.</t>
  </si>
  <si>
    <t xml:space="preserve"> Implementácia PHSR mesta Humenné-projekty</t>
  </si>
  <si>
    <t>1.2.</t>
  </si>
  <si>
    <t xml:space="preserve"> Príprava a podávanie ŽoNFP</t>
  </si>
  <si>
    <t>1.3.</t>
  </si>
  <si>
    <t xml:space="preserve"> Implementácia schválených ŽoNFP</t>
  </si>
  <si>
    <t>1.4.</t>
  </si>
  <si>
    <t xml:space="preserve"> Rozvoj cezhraničnej spolupráce</t>
  </si>
  <si>
    <t>1.5.</t>
  </si>
  <si>
    <t xml:space="preserve"> Výstavba infraštruktúry a bytov</t>
  </si>
  <si>
    <t>1.6.</t>
  </si>
  <si>
    <t xml:space="preserve"> Hospodárska správa a evidencia hnuteľného </t>
  </si>
  <si>
    <r>
      <t xml:space="preserve"> a nehnuteľného majetku</t>
    </r>
    <r>
      <rPr>
        <i/>
        <sz val="10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</si>
  <si>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 xml:space="preserve">    z toho: výkup pozemkov</t>
  </si>
  <si>
    <t>2</t>
  </si>
  <si>
    <t xml:space="preserve"> Samospráva mesta a jej výkonný aparát</t>
  </si>
  <si>
    <t>2.1.</t>
  </si>
  <si>
    <t xml:space="preserve"> Volené orgány mesta</t>
  </si>
  <si>
    <t>2.2.</t>
  </si>
  <si>
    <t xml:space="preserve"> Činnosť mestského úradu</t>
  </si>
  <si>
    <r>
      <t xml:space="preserve">    </t>
    </r>
    <r>
      <rPr>
        <sz val="9"/>
        <rFont val="Arial"/>
        <family val="2"/>
      </rPr>
      <t xml:space="preserve">  z toho:bankové operácie</t>
    </r>
  </si>
  <si>
    <t>2.3.</t>
  </si>
  <si>
    <t xml:space="preserve"> Matrika </t>
  </si>
  <si>
    <t>2.5.</t>
  </si>
  <si>
    <t xml:space="preserve"> Aktivačná činnosť formou menších obecných služieb</t>
  </si>
  <si>
    <t>2.6.</t>
  </si>
  <si>
    <t xml:space="preserve"> Voľby a referendá</t>
  </si>
  <si>
    <t>3</t>
  </si>
  <si>
    <t xml:space="preserve"> Verejný poriadok</t>
  </si>
  <si>
    <t>3.1.</t>
  </si>
  <si>
    <t xml:space="preserve"> Policajné služby</t>
  </si>
  <si>
    <t>4</t>
  </si>
  <si>
    <t xml:space="preserve"> Sociálne služby</t>
  </si>
  <si>
    <t>4.1.</t>
  </si>
  <si>
    <t xml:space="preserve"> Zariadenia sociálnych služieb-staroba</t>
  </si>
  <si>
    <t>4.2.</t>
  </si>
  <si>
    <t xml:space="preserve"> Ďalšie sociálne služby-opatrovateľská služba</t>
  </si>
  <si>
    <t>4.3.</t>
  </si>
  <si>
    <t xml:space="preserve"> Ďalšie dávky sociálneho zabezpečenia-rodina a deti</t>
  </si>
  <si>
    <t>4.4.</t>
  </si>
  <si>
    <t xml:space="preserve"> Dávky sociálnej pomoci-hmotná núdza</t>
  </si>
  <si>
    <t>4.5.</t>
  </si>
  <si>
    <t xml:space="preserve"> Príspevky neštátnym subjektom</t>
  </si>
  <si>
    <t>5</t>
  </si>
  <si>
    <t xml:space="preserve"> Verejno prospešné služby</t>
  </si>
  <si>
    <t xml:space="preserve"> Verejno-prospešné služby</t>
  </si>
  <si>
    <t>5.1.-5</t>
  </si>
  <si>
    <t xml:space="preserve">     z toho: príspevok pre Technické služby mesta</t>
  </si>
  <si>
    <r>
      <t xml:space="preserve">                  v tom: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komunálny odpad</t>
    </r>
  </si>
  <si>
    <r>
      <t xml:space="preserve">                 </t>
    </r>
    <r>
      <rPr>
        <sz val="9"/>
        <rFont val="Arial"/>
        <family val="2"/>
      </rPr>
      <t>plochy pre kontajnery KO</t>
    </r>
  </si>
  <si>
    <t>5.3.</t>
  </si>
  <si>
    <t xml:space="preserve"> Výstavba mesta - miestne komunikácie a parkoviská</t>
  </si>
  <si>
    <r>
      <t xml:space="preserve">     </t>
    </r>
    <r>
      <rPr>
        <sz val="9"/>
        <rFont val="Arial"/>
        <family val="2"/>
      </rPr>
      <t xml:space="preserve"> z toho: príspevok na vykrytie straty MHD</t>
    </r>
  </si>
  <si>
    <t>Výstavba mesta – iné</t>
  </si>
  <si>
    <t>6.</t>
  </si>
  <si>
    <t xml:space="preserve"> Kultúra a rôzne spoločenské aktivity pre každého</t>
  </si>
  <si>
    <t>6.1.</t>
  </si>
  <si>
    <t xml:space="preserve"> Príspevok pre MsKS</t>
  </si>
  <si>
    <t>6.2.</t>
  </si>
  <si>
    <t xml:space="preserve"> Organizácia kultúrno-spoločenských aktivít </t>
  </si>
  <si>
    <t>6.3.</t>
  </si>
  <si>
    <t xml:space="preserve"> Zabezpečenie vysielacích a vydavateľských služieb</t>
  </si>
  <si>
    <t>6.4.</t>
  </si>
  <si>
    <t xml:space="preserve"> Dotácia na podporu kultúrnych,športových a iných aktivít</t>
  </si>
  <si>
    <t>7</t>
  </si>
  <si>
    <t xml:space="preserve"> Šport</t>
  </si>
  <si>
    <t>7.1.-8.</t>
  </si>
  <si>
    <t xml:space="preserve"> Rekreačné a športové služby-príspevok SRaŠZ</t>
  </si>
  <si>
    <t>7.9.</t>
  </si>
  <si>
    <t xml:space="preserve"> Príspevok 1. HFC s.r.o.</t>
  </si>
  <si>
    <t>8</t>
  </si>
  <si>
    <t xml:space="preserve"> Vzdelávanie</t>
  </si>
  <si>
    <t>8.1.</t>
  </si>
  <si>
    <t xml:space="preserve"> Materské školy</t>
  </si>
  <si>
    <t>8.2</t>
  </si>
  <si>
    <t xml:space="preserve"> Základné školy</t>
  </si>
  <si>
    <t>8.3.</t>
  </si>
  <si>
    <t xml:space="preserve"> Školské jedálne</t>
  </si>
  <si>
    <t>8.5.</t>
  </si>
  <si>
    <t xml:space="preserve"> Voľno časové aktivity</t>
  </si>
  <si>
    <t>8.6.</t>
  </si>
  <si>
    <t xml:space="preserve"> Podpora detí zo sociálne slabých rodín</t>
  </si>
  <si>
    <t xml:space="preserve"> SPOLU bez právnych subjektov školstva</t>
  </si>
  <si>
    <t>8.2.-5.</t>
  </si>
  <si>
    <t xml:space="preserve"> Právne subjekty školstva</t>
  </si>
  <si>
    <t xml:space="preserve"> VÝDAVKY  CELKOM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</si>
</sst>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/>
      <protection locked="0"/>
    </xf>
    <xf numFmtId="3" fontId="1" fillId="3" borderId="1" xfId="0" applyNumberFormat="1" applyFont="1" applyFill="1" applyBorder="1" applyAlignment="1" applyProtection="1">
      <alignment/>
      <protection locked="0"/>
    </xf>
    <xf numFmtId="3" fontId="1" fillId="3" borderId="1" xfId="0" applyNumberFormat="1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/>
      <protection locked="0"/>
    </xf>
    <xf numFmtId="3" fontId="1" fillId="4" borderId="1" xfId="0" applyNumberFormat="1" applyFont="1" applyFill="1" applyBorder="1" applyAlignment="1" applyProtection="1">
      <alignment/>
      <protection locked="0"/>
    </xf>
    <xf numFmtId="3" fontId="1" fillId="4" borderId="1" xfId="0" applyNumberFormat="1" applyFont="1" applyFill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hidden="1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3" fontId="1" fillId="3" borderId="1" xfId="0" applyNumberFormat="1" applyFont="1" applyFill="1" applyBorder="1" applyAlignment="1" applyProtection="1">
      <alignment/>
      <protection hidden="1"/>
    </xf>
    <xf numFmtId="3" fontId="0" fillId="2" borderId="1" xfId="0" applyNumberFormat="1" applyFont="1" applyFill="1" applyBorder="1" applyAlignment="1" applyProtection="1">
      <alignment/>
      <protection locked="0"/>
    </xf>
    <xf numFmtId="3" fontId="1" fillId="2" borderId="1" xfId="0" applyNumberFormat="1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3" fontId="3" fillId="0" borderId="1" xfId="0" applyNumberFormat="1" applyFont="1" applyBorder="1" applyAlignment="1" applyProtection="1">
      <alignment/>
      <protection locked="0"/>
    </xf>
    <xf numFmtId="3" fontId="1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3" fontId="1" fillId="3" borderId="1" xfId="0" applyNumberFormat="1" applyFont="1" applyFill="1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1" fillId="2" borderId="1" xfId="0" applyNumberFormat="1" applyFont="1" applyFill="1" applyBorder="1" applyAlignment="1" applyProtection="1">
      <alignment/>
      <protection locked="0"/>
    </xf>
    <xf numFmtId="3" fontId="1" fillId="2" borderId="1" xfId="0" applyNumberFormat="1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 locked="0"/>
    </xf>
    <xf numFmtId="0" fontId="5" fillId="2" borderId="6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3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6" fillId="2" borderId="8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164" fontId="6" fillId="2" borderId="9" xfId="0" applyNumberFormat="1" applyFont="1" applyFill="1" applyBorder="1" applyAlignment="1" applyProtection="1">
      <alignment horizontal="center"/>
      <protection locked="0"/>
    </xf>
    <xf numFmtId="3" fontId="5" fillId="2" borderId="7" xfId="0" applyNumberFormat="1" applyFont="1" applyFill="1" applyBorder="1" applyAlignment="1" applyProtection="1">
      <alignment horizontal="center"/>
      <protection locked="0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/>
      <protection locked="0"/>
    </xf>
    <xf numFmtId="3" fontId="5" fillId="3" borderId="1" xfId="0" applyNumberFormat="1" applyFont="1" applyFill="1" applyBorder="1" applyAlignment="1" applyProtection="1">
      <alignment horizontal="right"/>
      <protection locked="0"/>
    </xf>
    <xf numFmtId="3" fontId="5" fillId="3" borderId="1" xfId="0" applyNumberFormat="1" applyFont="1" applyFill="1" applyBorder="1" applyAlignment="1" applyProtection="1">
      <alignment horizontal="right"/>
      <protection hidden="1"/>
    </xf>
    <xf numFmtId="3" fontId="6" fillId="3" borderId="1" xfId="0" applyNumberFormat="1" applyFont="1" applyFill="1" applyBorder="1" applyAlignment="1" applyProtection="1">
      <alignment horizontal="righ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49" fontId="6" fillId="0" borderId="1" xfId="0" applyNumberFormat="1" applyFont="1" applyBorder="1" applyAlignment="1" applyProtection="1">
      <alignment/>
      <protection locked="0"/>
    </xf>
    <xf numFmtId="49" fontId="5" fillId="0" borderId="1" xfId="0" applyNumberFormat="1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49" fontId="5" fillId="3" borderId="1" xfId="0" applyNumberFormat="1" applyFont="1" applyFill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1" xfId="0" applyNumberFormat="1" applyFont="1" applyBorder="1" applyAlignment="1" applyProtection="1">
      <alignment/>
      <protection locked="0"/>
    </xf>
    <xf numFmtId="49" fontId="6" fillId="2" borderId="1" xfId="0" applyNumberFormat="1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3" fontId="5" fillId="2" borderId="1" xfId="0" applyNumberFormat="1" applyFont="1" applyFill="1" applyBorder="1" applyAlignment="1" applyProtection="1">
      <alignment/>
      <protection locked="0"/>
    </xf>
    <xf numFmtId="3" fontId="5" fillId="2" borderId="1" xfId="0" applyNumberFormat="1" applyFont="1" applyFill="1" applyBorder="1" applyAlignment="1" applyProtection="1">
      <alignment/>
      <protection hidden="1"/>
    </xf>
    <xf numFmtId="3" fontId="5" fillId="2" borderId="1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workbookViewId="0" topLeftCell="A18">
      <selection activeCell="E6" sqref="E6"/>
    </sheetView>
  </sheetViews>
  <sheetFormatPr defaultColWidth="9.140625" defaultRowHeight="12.75"/>
  <cols>
    <col min="1" max="1" width="1.7109375" style="1" customWidth="1"/>
    <col min="2" max="2" width="50.8515625" style="1" customWidth="1"/>
    <col min="3" max="3" width="11.57421875" style="1" customWidth="1"/>
    <col min="4" max="4" width="10.7109375" style="1" customWidth="1"/>
    <col min="5" max="16384" width="11.57421875" style="1" customWidth="1"/>
  </cols>
  <sheetData>
    <row r="2" ht="12.75">
      <c r="E2" s="1" t="s">
        <v>0</v>
      </c>
    </row>
    <row r="3" spans="2:5" ht="12.75">
      <c r="B3" s="73" t="s">
        <v>1</v>
      </c>
      <c r="C3" s="74" t="s">
        <v>2</v>
      </c>
      <c r="D3" s="74"/>
      <c r="E3" s="4" t="s">
        <v>3</v>
      </c>
    </row>
    <row r="4" spans="2:5" ht="12.75">
      <c r="B4" s="73"/>
      <c r="C4" s="3" t="s">
        <v>4</v>
      </c>
      <c r="D4" s="3" t="s">
        <v>5</v>
      </c>
      <c r="E4" s="5" t="s">
        <v>6</v>
      </c>
    </row>
    <row r="5" spans="2:5" ht="12.75">
      <c r="B5" s="6" t="s">
        <v>7</v>
      </c>
      <c r="C5" s="7">
        <v>15466651</v>
      </c>
      <c r="D5" s="7">
        <v>16183134</v>
      </c>
      <c r="E5" s="8">
        <v>16752031</v>
      </c>
    </row>
    <row r="6" spans="2:5" ht="12.75">
      <c r="B6" s="9" t="s">
        <v>8</v>
      </c>
      <c r="C6" s="10">
        <f>C8+C9+C10+C11+C12+C13+C14+C15</f>
        <v>14235555</v>
      </c>
      <c r="D6" s="10">
        <f>D8+D9+D10+D11+D12+D13+D14+D15</f>
        <v>15258550</v>
      </c>
      <c r="E6" s="11">
        <f>SUM(E8:E15)</f>
        <v>15085350</v>
      </c>
    </row>
    <row r="7" spans="2:5" ht="12.75">
      <c r="B7" s="12" t="s">
        <v>9</v>
      </c>
      <c r="C7" s="13"/>
      <c r="D7" s="13"/>
      <c r="E7" s="13"/>
    </row>
    <row r="8" spans="2:5" ht="12.75">
      <c r="B8" s="12" t="s">
        <v>10</v>
      </c>
      <c r="C8" s="13">
        <v>183397</v>
      </c>
      <c r="D8" s="13">
        <v>138267</v>
      </c>
      <c r="E8" s="13">
        <v>92092</v>
      </c>
    </row>
    <row r="9" spans="2:5" ht="12.75">
      <c r="B9" s="12" t="s">
        <v>11</v>
      </c>
      <c r="C9" s="13">
        <v>1689210</v>
      </c>
      <c r="D9" s="13">
        <v>1752741</v>
      </c>
      <c r="E9" s="13">
        <v>1692636</v>
      </c>
    </row>
    <row r="10" spans="2:5" ht="12.75">
      <c r="B10" s="12" t="s">
        <v>12</v>
      </c>
      <c r="C10" s="13">
        <v>347213</v>
      </c>
      <c r="D10" s="13">
        <v>347213</v>
      </c>
      <c r="E10" s="13">
        <v>339803</v>
      </c>
    </row>
    <row r="11" spans="2:5" ht="12.75">
      <c r="B11" s="12" t="s">
        <v>13</v>
      </c>
      <c r="C11" s="13">
        <v>402708</v>
      </c>
      <c r="D11" s="13">
        <v>404408</v>
      </c>
      <c r="E11" s="13">
        <v>380216</v>
      </c>
    </row>
    <row r="12" spans="2:5" ht="12.75">
      <c r="B12" s="12" t="s">
        <v>14</v>
      </c>
      <c r="C12" s="13">
        <v>2212607</v>
      </c>
      <c r="D12" s="13">
        <v>2349149</v>
      </c>
      <c r="E12" s="13">
        <v>2329523</v>
      </c>
    </row>
    <row r="13" spans="2:5" ht="12.75">
      <c r="B13" s="12" t="s">
        <v>15</v>
      </c>
      <c r="C13" s="13">
        <v>543253</v>
      </c>
      <c r="D13" s="13">
        <v>606684</v>
      </c>
      <c r="E13" s="13">
        <v>584022</v>
      </c>
    </row>
    <row r="14" spans="2:5" ht="12.75">
      <c r="B14" s="12" t="s">
        <v>16</v>
      </c>
      <c r="C14" s="13">
        <v>825732</v>
      </c>
      <c r="D14" s="13">
        <v>858926</v>
      </c>
      <c r="E14" s="13">
        <v>858926</v>
      </c>
    </row>
    <row r="15" spans="2:5" ht="12.75">
      <c r="B15" s="12" t="s">
        <v>17</v>
      </c>
      <c r="C15" s="13">
        <v>8031435</v>
      </c>
      <c r="D15" s="13">
        <v>8801162</v>
      </c>
      <c r="E15" s="13">
        <v>8808132</v>
      </c>
    </row>
    <row r="16" spans="2:5" ht="12.75">
      <c r="B16" s="14" t="s">
        <v>18</v>
      </c>
      <c r="C16" s="15">
        <f>C5-C6</f>
        <v>1231096</v>
      </c>
      <c r="D16" s="15">
        <f>D5-D6</f>
        <v>924584</v>
      </c>
      <c r="E16" s="16">
        <f>E5-E6</f>
        <v>1666681</v>
      </c>
    </row>
    <row r="17" spans="2:5" ht="12.75">
      <c r="B17" s="6" t="s">
        <v>19</v>
      </c>
      <c r="C17" s="7">
        <v>4666268</v>
      </c>
      <c r="D17" s="7">
        <v>931368</v>
      </c>
      <c r="E17" s="8">
        <v>800650</v>
      </c>
    </row>
    <row r="18" spans="2:5" ht="12.75">
      <c r="B18" s="9" t="s">
        <v>20</v>
      </c>
      <c r="C18" s="10">
        <f>C20+C21+C22+C23+C24+C25+C26+C27</f>
        <v>7643298</v>
      </c>
      <c r="D18" s="10">
        <f>D20+D21+D22+D23+D24+D25+D26+D27</f>
        <v>3706249</v>
      </c>
      <c r="E18" s="11">
        <f>E20+E21+E22+E23+E24+E25+E26+E27</f>
        <v>2670214</v>
      </c>
    </row>
    <row r="19" spans="2:5" ht="12.75">
      <c r="B19" s="12" t="s">
        <v>21</v>
      </c>
      <c r="C19" s="13"/>
      <c r="D19" s="13"/>
      <c r="E19" s="13"/>
    </row>
    <row r="20" spans="2:5" ht="12.75">
      <c r="B20" s="12" t="s">
        <v>22</v>
      </c>
      <c r="C20" s="13">
        <v>6491833</v>
      </c>
      <c r="D20" s="13">
        <v>2247383</v>
      </c>
      <c r="E20" s="13">
        <v>1956764</v>
      </c>
    </row>
    <row r="21" spans="2:5" ht="12.75">
      <c r="B21" s="12" t="s">
        <v>11</v>
      </c>
      <c r="C21" s="13">
        <v>24530</v>
      </c>
      <c r="D21" s="13">
        <v>24530</v>
      </c>
      <c r="E21" s="13">
        <v>18409</v>
      </c>
    </row>
    <row r="22" spans="2:5" ht="12.75">
      <c r="B22" s="12" t="s">
        <v>12</v>
      </c>
      <c r="C22" s="17">
        <v>0</v>
      </c>
      <c r="D22" s="13">
        <v>0</v>
      </c>
      <c r="E22" s="13">
        <v>0</v>
      </c>
    </row>
    <row r="23" spans="2:5" ht="12.75">
      <c r="B23" s="12" t="s">
        <v>13</v>
      </c>
      <c r="C23" s="17">
        <v>0</v>
      </c>
      <c r="D23" s="17">
        <v>0</v>
      </c>
      <c r="E23" s="13">
        <v>0</v>
      </c>
    </row>
    <row r="24" spans="2:5" ht="12.75">
      <c r="B24" s="12" t="s">
        <v>14</v>
      </c>
      <c r="C24" s="13">
        <v>713671</v>
      </c>
      <c r="D24" s="13">
        <v>980847</v>
      </c>
      <c r="E24" s="13">
        <v>638257</v>
      </c>
    </row>
    <row r="25" spans="2:5" ht="12.75">
      <c r="B25" s="12" t="s">
        <v>15</v>
      </c>
      <c r="C25" s="13">
        <v>6639</v>
      </c>
      <c r="D25" s="13">
        <v>0</v>
      </c>
      <c r="E25" s="13">
        <v>0</v>
      </c>
    </row>
    <row r="26" spans="2:5" ht="12.75">
      <c r="B26" s="12" t="s">
        <v>16</v>
      </c>
      <c r="C26" s="17">
        <v>0</v>
      </c>
      <c r="D26" s="13">
        <v>0</v>
      </c>
      <c r="E26" s="13">
        <v>0</v>
      </c>
    </row>
    <row r="27" spans="2:5" ht="12.75">
      <c r="B27" s="12" t="s">
        <v>17</v>
      </c>
      <c r="C27" s="13">
        <v>406625</v>
      </c>
      <c r="D27" s="13">
        <v>453489</v>
      </c>
      <c r="E27" s="13">
        <v>56784</v>
      </c>
    </row>
    <row r="28" spans="2:5" ht="12.75">
      <c r="B28" s="14" t="s">
        <v>23</v>
      </c>
      <c r="C28" s="15">
        <f>C17-C18</f>
        <v>-2977030</v>
      </c>
      <c r="D28" s="15">
        <f>D17-D18</f>
        <v>-2774881</v>
      </c>
      <c r="E28" s="16">
        <f>E17-E18</f>
        <v>-1869564</v>
      </c>
    </row>
    <row r="29" spans="2:5" ht="12.75">
      <c r="B29" s="6" t="s">
        <v>24</v>
      </c>
      <c r="C29" s="7">
        <f>C30+C32+C33</f>
        <v>1951736</v>
      </c>
      <c r="D29" s="7">
        <f>D30+D32+D33+D31</f>
        <v>2068357</v>
      </c>
      <c r="E29" s="18">
        <f>E30+E32+E33+E31</f>
        <v>2068362</v>
      </c>
    </row>
    <row r="30" spans="2:5" ht="12.75">
      <c r="B30" s="12" t="s">
        <v>25</v>
      </c>
      <c r="C30" s="13">
        <v>1417380</v>
      </c>
      <c r="D30" s="13">
        <v>1346610</v>
      </c>
      <c r="E30" s="13">
        <v>1346610</v>
      </c>
    </row>
    <row r="31" spans="2:5" ht="12.75">
      <c r="B31" s="12" t="s">
        <v>26</v>
      </c>
      <c r="C31" s="13">
        <v>0</v>
      </c>
      <c r="D31" s="13">
        <v>11319</v>
      </c>
      <c r="E31" s="13">
        <v>11324</v>
      </c>
    </row>
    <row r="32" spans="2:5" ht="12.75">
      <c r="B32" s="12" t="s">
        <v>27</v>
      </c>
      <c r="C32" s="13">
        <v>346213</v>
      </c>
      <c r="D32" s="13">
        <v>481583</v>
      </c>
      <c r="E32" s="13">
        <v>481583</v>
      </c>
    </row>
    <row r="33" spans="2:5" ht="12.75">
      <c r="B33" s="12" t="s">
        <v>28</v>
      </c>
      <c r="C33" s="13">
        <v>188143</v>
      </c>
      <c r="D33" s="13">
        <v>228845</v>
      </c>
      <c r="E33" s="13">
        <v>228845</v>
      </c>
    </row>
    <row r="34" spans="2:5" ht="12.75">
      <c r="B34" s="9" t="s">
        <v>29</v>
      </c>
      <c r="C34" s="10">
        <v>205802</v>
      </c>
      <c r="D34" s="10">
        <v>218060</v>
      </c>
      <c r="E34" s="10">
        <v>218059</v>
      </c>
    </row>
    <row r="35" spans="2:5" ht="12.75">
      <c r="B35" s="14" t="s">
        <v>30</v>
      </c>
      <c r="C35" s="15">
        <f>C29-C34</f>
        <v>1745934</v>
      </c>
      <c r="D35" s="15">
        <f>D29-D34</f>
        <v>1850297</v>
      </c>
      <c r="E35" s="16">
        <f>E29-E34</f>
        <v>1850303</v>
      </c>
    </row>
    <row r="36" spans="1:5" ht="12.75">
      <c r="A36" s="1" t="s">
        <v>31</v>
      </c>
      <c r="B36" s="12" t="s">
        <v>32</v>
      </c>
      <c r="C36" s="13">
        <v>-1745934</v>
      </c>
      <c r="D36" s="13">
        <v>-1862555</v>
      </c>
      <c r="E36" s="13">
        <f>E16+E28</f>
        <v>-202883</v>
      </c>
    </row>
    <row r="37" spans="2:5" ht="12.75">
      <c r="B37" s="2" t="s">
        <v>33</v>
      </c>
      <c r="C37" s="19">
        <f>C16+C28+C35</f>
        <v>0</v>
      </c>
      <c r="D37" s="19">
        <f>D16+D28+D35</f>
        <v>0</v>
      </c>
      <c r="E37" s="20">
        <f>E16+E28+E35</f>
        <v>1647420</v>
      </c>
    </row>
  </sheetData>
  <mergeCells count="2">
    <mergeCell ref="B3:B4"/>
    <mergeCell ref="C3:D3"/>
  </mergeCells>
  <printOptions/>
  <pageMargins left="0.7875" right="0.7875" top="1.0527777777777778" bottom="0.7875" header="0.7875" footer="0.5118055555555556"/>
  <pageSetup horizontalDpi="300" verticalDpi="300" orientation="portrait" paperSize="9"/>
  <headerFooter alignWithMargins="0">
    <oddHeader>&amp;C&amp;"Times New Roman,Normálne"&amp;12Programové rozpočtové hospodárenie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52"/>
  <sheetViews>
    <sheetView workbookViewId="0" topLeftCell="A9">
      <selection activeCell="D22" sqref="D22"/>
    </sheetView>
  </sheetViews>
  <sheetFormatPr defaultColWidth="9.140625" defaultRowHeight="12.75"/>
  <cols>
    <col min="1" max="1" width="1.421875" style="1" customWidth="1"/>
    <col min="2" max="2" width="43.28125" style="1" customWidth="1"/>
    <col min="3" max="4" width="10.7109375" style="1" customWidth="1"/>
    <col min="5" max="5" width="11.57421875" style="1" customWidth="1"/>
    <col min="6" max="6" width="6.00390625" style="1" customWidth="1"/>
    <col min="7" max="16384" width="11.57421875" style="1" customWidth="1"/>
  </cols>
  <sheetData>
    <row r="2" ht="12.75">
      <c r="E2" s="1" t="s">
        <v>0</v>
      </c>
    </row>
    <row r="3" spans="2:7" ht="12.75">
      <c r="B3" s="73" t="s">
        <v>34</v>
      </c>
      <c r="C3" s="74" t="s">
        <v>35</v>
      </c>
      <c r="D3" s="74"/>
      <c r="E3" s="21" t="s">
        <v>36</v>
      </c>
      <c r="F3" s="22" t="s">
        <v>37</v>
      </c>
      <c r="G3" s="23"/>
    </row>
    <row r="4" spans="2:7" ht="12.75">
      <c r="B4" s="73"/>
      <c r="C4" s="24" t="s">
        <v>4</v>
      </c>
      <c r="D4" s="24" t="s">
        <v>5</v>
      </c>
      <c r="E4" s="25" t="s">
        <v>38</v>
      </c>
      <c r="F4" s="26" t="s">
        <v>39</v>
      </c>
      <c r="G4" s="23"/>
    </row>
    <row r="5" spans="2:6" ht="15">
      <c r="B5" s="27" t="s">
        <v>40</v>
      </c>
      <c r="C5" s="7">
        <f>C6+C7+C8</f>
        <v>10131790</v>
      </c>
      <c r="D5" s="7">
        <f>D6+D7+D8</f>
        <v>10131790</v>
      </c>
      <c r="E5" s="8">
        <f>E6+E7+E8</f>
        <v>9877923</v>
      </c>
      <c r="F5" s="7">
        <f aca="true" t="shared" si="0" ref="F5:F11">E5/D5*100</f>
        <v>97.4943519358376</v>
      </c>
    </row>
    <row r="6" spans="2:6" ht="12.75">
      <c r="B6" s="28" t="s">
        <v>41</v>
      </c>
      <c r="C6" s="29">
        <v>8630430</v>
      </c>
      <c r="D6" s="30">
        <v>8630430</v>
      </c>
      <c r="E6" s="30">
        <v>8273877</v>
      </c>
      <c r="F6" s="30">
        <f t="shared" si="0"/>
        <v>95.86865312620576</v>
      </c>
    </row>
    <row r="7" spans="2:6" ht="12.75">
      <c r="B7" s="28" t="s">
        <v>42</v>
      </c>
      <c r="C7" s="29">
        <v>863042</v>
      </c>
      <c r="D7" s="30">
        <v>863042</v>
      </c>
      <c r="E7" s="30">
        <v>911381</v>
      </c>
      <c r="F7" s="30">
        <f t="shared" si="0"/>
        <v>105.60100203698082</v>
      </c>
    </row>
    <row r="8" spans="2:6" ht="12.75">
      <c r="B8" s="28" t="s">
        <v>43</v>
      </c>
      <c r="C8" s="29">
        <f>C9+C10</f>
        <v>638318</v>
      </c>
      <c r="D8" s="30">
        <f>D9+D10</f>
        <v>638318</v>
      </c>
      <c r="E8" s="30">
        <v>692665</v>
      </c>
      <c r="F8" s="30">
        <f t="shared" si="0"/>
        <v>108.51409485554223</v>
      </c>
    </row>
    <row r="9" spans="2:6" ht="12.75">
      <c r="B9" s="31" t="s">
        <v>44</v>
      </c>
      <c r="C9" s="32">
        <v>74021</v>
      </c>
      <c r="D9" s="32">
        <v>74021</v>
      </c>
      <c r="E9" s="32">
        <v>81870</v>
      </c>
      <c r="F9" s="32">
        <f t="shared" si="0"/>
        <v>110.60374758514475</v>
      </c>
    </row>
    <row r="10" spans="2:6" ht="12.75">
      <c r="B10" s="33" t="s">
        <v>45</v>
      </c>
      <c r="C10" s="32">
        <v>564297</v>
      </c>
      <c r="D10" s="34">
        <v>564297</v>
      </c>
      <c r="E10" s="32">
        <v>610795</v>
      </c>
      <c r="F10" s="32">
        <f t="shared" si="0"/>
        <v>108.2399870989922</v>
      </c>
    </row>
    <row r="11" spans="2:6" ht="15">
      <c r="B11" s="27" t="s">
        <v>46</v>
      </c>
      <c r="C11" s="7">
        <f>C12+C14+C18+C25+C28+C29</f>
        <v>1222733</v>
      </c>
      <c r="D11" s="7">
        <f>D12+D14+D18+D25+D28+D29</f>
        <v>1077315</v>
      </c>
      <c r="E11" s="8">
        <f>E12+E14+E18+E25+E28+E29</f>
        <v>1194065</v>
      </c>
      <c r="F11" s="7">
        <f t="shared" si="0"/>
        <v>110.83712748824624</v>
      </c>
    </row>
    <row r="12" spans="2:6" ht="12.75">
      <c r="B12" s="28" t="s">
        <v>47</v>
      </c>
      <c r="C12" s="35">
        <v>5577</v>
      </c>
      <c r="D12" s="30">
        <v>0</v>
      </c>
      <c r="E12" s="30">
        <v>0</v>
      </c>
      <c r="F12" s="30">
        <v>0</v>
      </c>
    </row>
    <row r="13" spans="2:6" ht="12.75">
      <c r="B13" s="31" t="s">
        <v>48</v>
      </c>
      <c r="C13" s="36">
        <v>5577</v>
      </c>
      <c r="D13" s="32">
        <v>0</v>
      </c>
      <c r="E13" s="32">
        <v>0</v>
      </c>
      <c r="F13" s="32">
        <v>0</v>
      </c>
    </row>
    <row r="14" spans="2:6" ht="12.75">
      <c r="B14" s="28" t="s">
        <v>49</v>
      </c>
      <c r="C14" s="29">
        <f>C15+C16+C17</f>
        <v>529841</v>
      </c>
      <c r="D14" s="30">
        <f>D15+D16+D17</f>
        <v>167546</v>
      </c>
      <c r="E14" s="29">
        <f>E15+E16+E17</f>
        <v>169902</v>
      </c>
      <c r="F14" s="29">
        <f aca="true" t="shared" si="1" ref="F14:F26">E14/D14*100</f>
        <v>101.4061809891015</v>
      </c>
    </row>
    <row r="15" spans="2:6" ht="12.75">
      <c r="B15" s="33" t="s">
        <v>50</v>
      </c>
      <c r="C15" s="32">
        <v>59749</v>
      </c>
      <c r="D15" s="32">
        <v>59749</v>
      </c>
      <c r="E15" s="32">
        <v>61905</v>
      </c>
      <c r="F15" s="32">
        <f t="shared" si="1"/>
        <v>103.60842859294716</v>
      </c>
    </row>
    <row r="16" spans="2:6" ht="12.75">
      <c r="B16" s="33" t="s">
        <v>51</v>
      </c>
      <c r="C16" s="32">
        <v>176924</v>
      </c>
      <c r="D16" s="32">
        <v>14550</v>
      </c>
      <c r="E16" s="32">
        <v>14729</v>
      </c>
      <c r="F16" s="32">
        <f t="shared" si="1"/>
        <v>101.23024054982818</v>
      </c>
    </row>
    <row r="17" spans="2:6" ht="12.75">
      <c r="B17" s="33" t="s">
        <v>52</v>
      </c>
      <c r="C17" s="32">
        <v>293168</v>
      </c>
      <c r="D17" s="32">
        <v>93247</v>
      </c>
      <c r="E17" s="32">
        <v>93268</v>
      </c>
      <c r="F17" s="32">
        <f t="shared" si="1"/>
        <v>100.02252083176938</v>
      </c>
    </row>
    <row r="18" spans="2:6" ht="12.75">
      <c r="B18" s="28" t="s">
        <v>53</v>
      </c>
      <c r="C18" s="29">
        <f>C19+C20+C21</f>
        <v>587733</v>
      </c>
      <c r="D18" s="30">
        <f>D19+D20+D21</f>
        <v>717510</v>
      </c>
      <c r="E18" s="29">
        <f>E19+E20+E21</f>
        <v>770763</v>
      </c>
      <c r="F18" s="29">
        <f t="shared" si="1"/>
        <v>107.42191746456496</v>
      </c>
    </row>
    <row r="19" spans="2:6" ht="12.75">
      <c r="B19" s="31" t="s">
        <v>54</v>
      </c>
      <c r="C19" s="32">
        <v>265551</v>
      </c>
      <c r="D19" s="32">
        <v>296058</v>
      </c>
      <c r="E19" s="32">
        <v>312076</v>
      </c>
      <c r="F19" s="32">
        <f t="shared" si="1"/>
        <v>105.41042633538022</v>
      </c>
    </row>
    <row r="20" spans="2:6" ht="12.75">
      <c r="B20" s="33" t="s">
        <v>55</v>
      </c>
      <c r="C20" s="36">
        <v>9958</v>
      </c>
      <c r="D20" s="32">
        <v>9958</v>
      </c>
      <c r="E20" s="32">
        <v>16623</v>
      </c>
      <c r="F20" s="32">
        <f t="shared" si="1"/>
        <v>166.93111066479213</v>
      </c>
    </row>
    <row r="21" spans="2:6" ht="12.75">
      <c r="B21" s="33" t="s">
        <v>56</v>
      </c>
      <c r="C21" s="32">
        <v>312224</v>
      </c>
      <c r="D21" s="32">
        <f>SUM(D22,D23,D24)</f>
        <v>411494</v>
      </c>
      <c r="E21" s="32">
        <f>E22+E23+E24</f>
        <v>442064</v>
      </c>
      <c r="F21" s="32">
        <f t="shared" si="1"/>
        <v>107.42902691169252</v>
      </c>
    </row>
    <row r="22" spans="2:6" ht="12.75">
      <c r="B22" s="33" t="s">
        <v>57</v>
      </c>
      <c r="C22" s="32">
        <v>288988</v>
      </c>
      <c r="D22" s="32">
        <v>381085</v>
      </c>
      <c r="E22" s="32">
        <v>392048</v>
      </c>
      <c r="F22" s="32">
        <f t="shared" si="1"/>
        <v>102.87678601886718</v>
      </c>
    </row>
    <row r="23" spans="2:6" ht="12.75">
      <c r="B23" s="33" t="s">
        <v>58</v>
      </c>
      <c r="C23" s="32">
        <v>23236</v>
      </c>
      <c r="D23" s="32">
        <v>23236</v>
      </c>
      <c r="E23" s="32">
        <v>32433</v>
      </c>
      <c r="F23" s="32">
        <f t="shared" si="1"/>
        <v>139.58082286107765</v>
      </c>
    </row>
    <row r="24" spans="2:6" ht="12.75">
      <c r="B24" s="33" t="s">
        <v>59</v>
      </c>
      <c r="C24" s="36">
        <v>0</v>
      </c>
      <c r="D24" s="32">
        <v>7173</v>
      </c>
      <c r="E24" s="36">
        <v>17583</v>
      </c>
      <c r="F24" s="32">
        <f t="shared" si="1"/>
        <v>245.1275616896696</v>
      </c>
    </row>
    <row r="25" spans="2:6" ht="12.75">
      <c r="B25" s="28" t="s">
        <v>60</v>
      </c>
      <c r="C25" s="29">
        <f>C26+C27</f>
        <v>33194</v>
      </c>
      <c r="D25" s="30">
        <v>37948</v>
      </c>
      <c r="E25" s="29">
        <f>E26+E27</f>
        <v>44581</v>
      </c>
      <c r="F25" s="29">
        <f t="shared" si="1"/>
        <v>117.4791820385791</v>
      </c>
    </row>
    <row r="26" spans="2:6" ht="12.75">
      <c r="B26" s="31" t="s">
        <v>61</v>
      </c>
      <c r="C26" s="32">
        <v>33194</v>
      </c>
      <c r="D26" s="32">
        <v>37948</v>
      </c>
      <c r="E26" s="32">
        <v>44581</v>
      </c>
      <c r="F26" s="32">
        <f t="shared" si="1"/>
        <v>117.4791820385791</v>
      </c>
    </row>
    <row r="27" spans="2:6" ht="12.75">
      <c r="B27" s="33" t="s">
        <v>62</v>
      </c>
      <c r="D27" s="32">
        <v>0</v>
      </c>
      <c r="E27" s="1">
        <v>0</v>
      </c>
      <c r="F27" s="32">
        <v>0</v>
      </c>
    </row>
    <row r="28" spans="2:6" ht="12.75">
      <c r="B28" s="28" t="s">
        <v>63</v>
      </c>
      <c r="C28" s="29">
        <v>33194</v>
      </c>
      <c r="D28" s="30">
        <v>33194</v>
      </c>
      <c r="E28" s="30">
        <v>31794</v>
      </c>
      <c r="F28" s="30">
        <f aca="true" t="shared" si="2" ref="F28:F34">E28/D28*100</f>
        <v>95.78237030788696</v>
      </c>
    </row>
    <row r="29" spans="2:6" ht="12.75">
      <c r="B29" s="28" t="s">
        <v>64</v>
      </c>
      <c r="C29" s="29">
        <v>33194</v>
      </c>
      <c r="D29" s="30">
        <f>D30+D31</f>
        <v>121117</v>
      </c>
      <c r="E29" s="30">
        <f>E30+E31</f>
        <v>177025</v>
      </c>
      <c r="F29" s="30">
        <f t="shared" si="2"/>
        <v>146.1603243145058</v>
      </c>
    </row>
    <row r="30" spans="2:6" ht="12.75">
      <c r="B30" s="31" t="s">
        <v>65</v>
      </c>
      <c r="C30" s="32">
        <v>0</v>
      </c>
      <c r="D30" s="32">
        <v>66613</v>
      </c>
      <c r="E30" s="32">
        <v>105828</v>
      </c>
      <c r="F30" s="32">
        <f t="shared" si="2"/>
        <v>158.86989026166063</v>
      </c>
    </row>
    <row r="31" spans="2:6" ht="12.75">
      <c r="B31" s="33" t="s">
        <v>66</v>
      </c>
      <c r="C31" s="32">
        <v>33194</v>
      </c>
      <c r="D31" s="32">
        <v>54504</v>
      </c>
      <c r="E31" s="32">
        <v>71197</v>
      </c>
      <c r="F31" s="32">
        <f t="shared" si="2"/>
        <v>130.62710993688538</v>
      </c>
    </row>
    <row r="32" spans="2:6" ht="15">
      <c r="B32" s="27" t="s">
        <v>67</v>
      </c>
      <c r="C32" s="37">
        <f>C33+C34+C37+C38</f>
        <v>1951736</v>
      </c>
      <c r="D32" s="7">
        <f>D33+D34+D35+D37+D38</f>
        <v>2068357</v>
      </c>
      <c r="E32" s="8">
        <f>E33+E34+E37+E38</f>
        <v>2068362</v>
      </c>
      <c r="F32" s="7">
        <f t="shared" si="2"/>
        <v>100.00024173776578</v>
      </c>
    </row>
    <row r="33" spans="2:6" ht="12.75">
      <c r="B33" s="31" t="s">
        <v>68</v>
      </c>
      <c r="C33" s="32">
        <v>0</v>
      </c>
      <c r="D33" s="32">
        <v>11319</v>
      </c>
      <c r="E33" s="32">
        <v>11324</v>
      </c>
      <c r="F33" s="32">
        <f t="shared" si="2"/>
        <v>100.04417351356128</v>
      </c>
    </row>
    <row r="34" spans="2:6" ht="12.75">
      <c r="B34" s="33" t="s">
        <v>69</v>
      </c>
      <c r="C34" s="36">
        <v>1417380</v>
      </c>
      <c r="D34" s="32">
        <v>1346610</v>
      </c>
      <c r="E34" s="32">
        <v>1346610</v>
      </c>
      <c r="F34" s="32">
        <f t="shared" si="2"/>
        <v>100</v>
      </c>
    </row>
    <row r="35" spans="2:6" ht="12.75">
      <c r="B35" s="33" t="s">
        <v>70</v>
      </c>
      <c r="C35" s="36">
        <v>1417380</v>
      </c>
      <c r="D35" s="32">
        <v>0</v>
      </c>
      <c r="E35" s="32">
        <v>0</v>
      </c>
      <c r="F35" s="32">
        <v>0</v>
      </c>
    </row>
    <row r="36" spans="2:6" ht="12.75">
      <c r="B36" s="33" t="s">
        <v>71</v>
      </c>
      <c r="C36" s="36"/>
      <c r="D36" s="32">
        <v>1346610</v>
      </c>
      <c r="E36" s="32">
        <v>1346610</v>
      </c>
      <c r="F36" s="32">
        <f aca="true" t="shared" si="3" ref="F36:F45">E36/D36*100</f>
        <v>100</v>
      </c>
    </row>
    <row r="37" spans="2:6" ht="12.75">
      <c r="B37" s="33" t="s">
        <v>72</v>
      </c>
      <c r="C37" s="36">
        <v>346213</v>
      </c>
      <c r="D37" s="32">
        <v>481583</v>
      </c>
      <c r="E37" s="38">
        <v>481583</v>
      </c>
      <c r="F37" s="32">
        <f t="shared" si="3"/>
        <v>100</v>
      </c>
    </row>
    <row r="38" spans="2:6" ht="12.75">
      <c r="B38" s="33" t="s">
        <v>73</v>
      </c>
      <c r="C38" s="36">
        <v>188143</v>
      </c>
      <c r="D38" s="32">
        <v>228845</v>
      </c>
      <c r="E38" s="32">
        <v>228845</v>
      </c>
      <c r="F38" s="32">
        <f t="shared" si="3"/>
        <v>100</v>
      </c>
    </row>
    <row r="39" spans="2:6" ht="15">
      <c r="B39" s="27" t="s">
        <v>74</v>
      </c>
      <c r="C39" s="7">
        <f>C40+C41+C42+C43+C44+C45</f>
        <v>8778396</v>
      </c>
      <c r="D39" s="7">
        <f>D40+D41+D42+D43+D44+D45</f>
        <v>5905397</v>
      </c>
      <c r="E39" s="8">
        <f>E40+E41+E42+E43+E44+E45</f>
        <v>6480693</v>
      </c>
      <c r="F39" s="7">
        <f t="shared" si="3"/>
        <v>109.7418683282428</v>
      </c>
    </row>
    <row r="40" spans="2:6" ht="12.75">
      <c r="B40" s="33" t="s">
        <v>75</v>
      </c>
      <c r="C40" s="32">
        <v>0</v>
      </c>
      <c r="D40" s="32">
        <v>35405</v>
      </c>
      <c r="E40" s="32">
        <v>36240</v>
      </c>
      <c r="F40" s="32">
        <f t="shared" si="3"/>
        <v>102.3584239514193</v>
      </c>
    </row>
    <row r="41" spans="2:6" ht="12.75">
      <c r="B41" s="33" t="s">
        <v>76</v>
      </c>
      <c r="C41" s="32">
        <v>73027</v>
      </c>
      <c r="D41" s="32">
        <v>52310</v>
      </c>
      <c r="E41" s="32">
        <v>52310</v>
      </c>
      <c r="F41" s="32">
        <f t="shared" si="3"/>
        <v>100</v>
      </c>
    </row>
    <row r="42" spans="2:6" ht="12.75">
      <c r="B42" s="33" t="s">
        <v>77</v>
      </c>
      <c r="C42" s="32">
        <v>3928168</v>
      </c>
      <c r="D42" s="32">
        <v>4666723</v>
      </c>
      <c r="E42" s="32">
        <v>4674756</v>
      </c>
      <c r="F42" s="32">
        <f t="shared" si="3"/>
        <v>100.17213363638682</v>
      </c>
    </row>
    <row r="43" spans="2:6" ht="12.75">
      <c r="B43" s="33" t="s">
        <v>78</v>
      </c>
      <c r="C43" s="32">
        <v>120162</v>
      </c>
      <c r="D43" s="32">
        <v>115264</v>
      </c>
      <c r="E43" s="32">
        <v>115264</v>
      </c>
      <c r="F43" s="32">
        <f t="shared" si="3"/>
        <v>100</v>
      </c>
    </row>
    <row r="44" spans="2:6" ht="12.75">
      <c r="B44" s="33" t="s">
        <v>79</v>
      </c>
      <c r="C44" s="32">
        <v>12614</v>
      </c>
      <c r="D44" s="32">
        <v>12866</v>
      </c>
      <c r="E44" s="32">
        <v>12866</v>
      </c>
      <c r="F44" s="32">
        <f t="shared" si="3"/>
        <v>100</v>
      </c>
    </row>
    <row r="45" spans="2:6" ht="12.75">
      <c r="B45" s="33" t="s">
        <v>80</v>
      </c>
      <c r="C45" s="32">
        <v>4644425</v>
      </c>
      <c r="D45" s="32">
        <f>D46+D47+D48+D49+D50</f>
        <v>1022829</v>
      </c>
      <c r="E45" s="32">
        <f>E46+E47+E48+E49+E50+E51</f>
        <v>1589257</v>
      </c>
      <c r="F45" s="32">
        <f t="shared" si="3"/>
        <v>155.3785627900656</v>
      </c>
    </row>
    <row r="46" spans="2:6" ht="12.75">
      <c r="B46" s="31" t="s">
        <v>81</v>
      </c>
      <c r="C46" s="32">
        <v>0</v>
      </c>
      <c r="D46" s="32">
        <v>9768</v>
      </c>
      <c r="E46" s="32">
        <v>28440</v>
      </c>
      <c r="F46" s="32">
        <v>291</v>
      </c>
    </row>
    <row r="47" spans="2:6" ht="12.75">
      <c r="B47" s="33" t="s">
        <v>82</v>
      </c>
      <c r="C47" s="32">
        <v>11352</v>
      </c>
      <c r="D47" s="32">
        <v>13052</v>
      </c>
      <c r="E47" s="32">
        <v>12349</v>
      </c>
      <c r="F47" s="32">
        <f>E47/D47*100</f>
        <v>94.61385228317499</v>
      </c>
    </row>
    <row r="48" spans="2:6" ht="12.75">
      <c r="B48" s="33" t="s">
        <v>83</v>
      </c>
      <c r="C48" s="36">
        <v>4090153</v>
      </c>
      <c r="D48" s="32">
        <v>346500</v>
      </c>
      <c r="E48" s="36">
        <v>209150</v>
      </c>
      <c r="F48" s="32">
        <f>E48/D48*100</f>
        <v>60.36075036075036</v>
      </c>
    </row>
    <row r="49" spans="2:6" ht="12.75">
      <c r="B49" s="33" t="s">
        <v>84</v>
      </c>
      <c r="C49" s="36">
        <v>0</v>
      </c>
      <c r="D49" s="32">
        <v>110589</v>
      </c>
      <c r="E49" s="36">
        <v>110588</v>
      </c>
      <c r="F49" s="32">
        <f>E49/D49*100</f>
        <v>99.99909575093365</v>
      </c>
    </row>
    <row r="50" spans="2:6" ht="12.75">
      <c r="B50" s="33" t="s">
        <v>85</v>
      </c>
      <c r="C50" s="36">
        <v>542920</v>
      </c>
      <c r="D50" s="32">
        <v>542920</v>
      </c>
      <c r="E50" s="32">
        <v>542919</v>
      </c>
      <c r="F50" s="32">
        <f>E50/D50*100</f>
        <v>99.99981581080085</v>
      </c>
    </row>
    <row r="51" spans="2:6" ht="12.75">
      <c r="B51" s="33" t="s">
        <v>86</v>
      </c>
      <c r="C51" s="36">
        <v>0</v>
      </c>
      <c r="D51" s="32">
        <v>0</v>
      </c>
      <c r="E51" s="32">
        <v>685811</v>
      </c>
      <c r="F51" s="32">
        <v>0</v>
      </c>
    </row>
    <row r="52" spans="2:6" ht="12.75">
      <c r="B52" s="2" t="s">
        <v>87</v>
      </c>
      <c r="C52" s="39">
        <f>C5+C11+C32+C39</f>
        <v>22084655</v>
      </c>
      <c r="D52" s="39">
        <f>D5+D11+D32+D39</f>
        <v>19182859</v>
      </c>
      <c r="E52" s="40">
        <f>E5+E11+E32+E39</f>
        <v>19621043</v>
      </c>
      <c r="F52" s="39">
        <f>E52/D52*100</f>
        <v>102.28424761918961</v>
      </c>
    </row>
  </sheetData>
  <mergeCells count="2">
    <mergeCell ref="B3:B4"/>
    <mergeCell ref="C3:D3"/>
  </mergeCells>
  <printOptions/>
  <pageMargins left="0.7875" right="0.7875" top="1.0527777777777778" bottom="0.7875" header="0.7875" footer="0.5118055555555556"/>
  <pageSetup horizontalDpi="300" verticalDpi="300" orientation="portrait" paperSize="9"/>
  <headerFooter alignWithMargins="0">
    <oddHeader>&amp;C&amp;"Times New Roman,Normálne"&amp;12&amp;A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G54"/>
  <sheetViews>
    <sheetView workbookViewId="0" topLeftCell="B40">
      <selection activeCell="E45" sqref="E45"/>
    </sheetView>
  </sheetViews>
  <sheetFormatPr defaultColWidth="9.140625" defaultRowHeight="12.75"/>
  <cols>
    <col min="1" max="1" width="0" style="1" hidden="1" customWidth="1"/>
    <col min="2" max="2" width="6.00390625" style="1" customWidth="1"/>
    <col min="3" max="3" width="44.140625" style="1" customWidth="1"/>
    <col min="4" max="5" width="10.421875" style="1" customWidth="1"/>
    <col min="6" max="6" width="10.7109375" style="1" customWidth="1"/>
    <col min="7" max="7" width="4.57421875" style="1" customWidth="1"/>
    <col min="8" max="16384" width="11.57421875" style="1" customWidth="1"/>
  </cols>
  <sheetData>
    <row r="2" ht="12.75">
      <c r="F2" s="1" t="s">
        <v>0</v>
      </c>
    </row>
    <row r="3" spans="2:7" ht="12.75">
      <c r="B3" s="41" t="s">
        <v>88</v>
      </c>
      <c r="C3" s="42" t="s">
        <v>89</v>
      </c>
      <c r="D3" s="75" t="s">
        <v>2</v>
      </c>
      <c r="E3" s="75"/>
      <c r="F3" s="43" t="s">
        <v>90</v>
      </c>
      <c r="G3" s="44" t="s">
        <v>91</v>
      </c>
    </row>
    <row r="4" spans="2:7" ht="12.75">
      <c r="B4" s="45"/>
      <c r="C4" s="46"/>
      <c r="D4" s="47" t="s">
        <v>4</v>
      </c>
      <c r="E4" s="47" t="s">
        <v>5</v>
      </c>
      <c r="F4" s="48">
        <v>40178</v>
      </c>
      <c r="G4" s="49" t="s">
        <v>39</v>
      </c>
    </row>
    <row r="5" spans="2:7" ht="12.75">
      <c r="B5" s="50" t="s">
        <v>92</v>
      </c>
      <c r="C5" s="51" t="s">
        <v>93</v>
      </c>
      <c r="D5" s="52">
        <f>D7+D8+D9+D10+D11+D12</f>
        <v>6675230</v>
      </c>
      <c r="E5" s="52">
        <f>E7+E8+E9+E10+E11+E12</f>
        <v>2385650</v>
      </c>
      <c r="F5" s="53">
        <f>F7+F8+F9+F10+F11+F12</f>
        <v>2048856</v>
      </c>
      <c r="G5" s="52">
        <f>F5/E5*100</f>
        <v>85.88250581602497</v>
      </c>
    </row>
    <row r="6" spans="2:7" ht="12.75">
      <c r="B6" s="51"/>
      <c r="C6" s="51" t="s">
        <v>94</v>
      </c>
      <c r="D6" s="54"/>
      <c r="E6" s="54"/>
      <c r="F6" s="54"/>
      <c r="G6" s="54"/>
    </row>
    <row r="7" spans="2:7" ht="12.75">
      <c r="B7" s="55" t="s">
        <v>95</v>
      </c>
      <c r="C7" s="56" t="s">
        <v>96</v>
      </c>
      <c r="D7" s="57">
        <v>117175</v>
      </c>
      <c r="E7" s="57">
        <v>116340</v>
      </c>
      <c r="F7" s="57">
        <v>44515</v>
      </c>
      <c r="G7" s="57">
        <f aca="true" t="shared" si="0" ref="G7:G12">F7/E7*100</f>
        <v>38.262850266460376</v>
      </c>
    </row>
    <row r="8" spans="2:7" ht="12.75">
      <c r="B8" s="58" t="s">
        <v>97</v>
      </c>
      <c r="C8" s="56" t="s">
        <v>98</v>
      </c>
      <c r="D8" s="57">
        <v>36846</v>
      </c>
      <c r="E8" s="57">
        <v>1660</v>
      </c>
      <c r="F8" s="57">
        <v>329</v>
      </c>
      <c r="G8" s="57">
        <f t="shared" si="0"/>
        <v>19.819277108433734</v>
      </c>
    </row>
    <row r="9" spans="2:7" ht="12.75">
      <c r="B9" s="58" t="s">
        <v>99</v>
      </c>
      <c r="C9" s="56" t="s">
        <v>100</v>
      </c>
      <c r="D9" s="57">
        <v>5135364</v>
      </c>
      <c r="E9" s="57">
        <v>756281</v>
      </c>
      <c r="F9" s="57">
        <v>570448</v>
      </c>
      <c r="G9" s="57">
        <f t="shared" si="0"/>
        <v>75.42804856924873</v>
      </c>
    </row>
    <row r="10" spans="2:7" ht="12.75">
      <c r="B10" s="58" t="s">
        <v>101</v>
      </c>
      <c r="C10" s="56" t="s">
        <v>102</v>
      </c>
      <c r="D10" s="57">
        <v>19086</v>
      </c>
      <c r="E10" s="57">
        <v>19086</v>
      </c>
      <c r="F10" s="57">
        <v>5200</v>
      </c>
      <c r="G10" s="57">
        <f t="shared" si="0"/>
        <v>27.2451011212407</v>
      </c>
    </row>
    <row r="11" spans="2:7" ht="12.75">
      <c r="B11" s="58" t="s">
        <v>103</v>
      </c>
      <c r="C11" s="56" t="s">
        <v>104</v>
      </c>
      <c r="D11" s="57">
        <v>989179</v>
      </c>
      <c r="E11" s="57">
        <v>1164549</v>
      </c>
      <c r="F11" s="57">
        <v>1119640</v>
      </c>
      <c r="G11" s="57">
        <f t="shared" si="0"/>
        <v>96.143657330005</v>
      </c>
    </row>
    <row r="12" spans="2:7" ht="12.75">
      <c r="B12" s="58" t="s">
        <v>105</v>
      </c>
      <c r="C12" s="56" t="s">
        <v>106</v>
      </c>
      <c r="D12" s="57">
        <v>377580</v>
      </c>
      <c r="E12" s="57">
        <v>327734</v>
      </c>
      <c r="F12" s="57">
        <v>308724</v>
      </c>
      <c r="G12" s="57">
        <f t="shared" si="0"/>
        <v>94.19956428078868</v>
      </c>
    </row>
    <row r="13" spans="2:7" ht="12.75">
      <c r="B13" s="59"/>
      <c r="C13" s="56" t="s">
        <v>107</v>
      </c>
      <c r="D13" s="60"/>
      <c r="F13" s="57"/>
      <c r="G13" s="57"/>
    </row>
    <row r="14" spans="2:7" ht="12.75">
      <c r="B14" s="59"/>
      <c r="C14" s="56" t="s">
        <v>108</v>
      </c>
      <c r="D14" s="57">
        <v>33194</v>
      </c>
      <c r="E14" s="57">
        <v>33194</v>
      </c>
      <c r="F14" s="57">
        <v>19407</v>
      </c>
      <c r="G14" s="57">
        <f aca="true" t="shared" si="1" ref="G14:G47">F14/E14*100</f>
        <v>58.46538531059831</v>
      </c>
    </row>
    <row r="15" spans="2:7" ht="12.75">
      <c r="B15" s="61" t="s">
        <v>109</v>
      </c>
      <c r="C15" s="51" t="s">
        <v>110</v>
      </c>
      <c r="D15" s="52">
        <f>D16+D17+D19+D20+D21</f>
        <v>1919542</v>
      </c>
      <c r="E15" s="52">
        <f>E16+E17+E19+E20+E21</f>
        <v>1995331</v>
      </c>
      <c r="F15" s="53">
        <f>F16+F17+F19+F20+F21</f>
        <v>1929104</v>
      </c>
      <c r="G15" s="52">
        <f t="shared" si="1"/>
        <v>96.68090156470281</v>
      </c>
    </row>
    <row r="16" spans="2:7" ht="12.75">
      <c r="B16" s="58" t="s">
        <v>111</v>
      </c>
      <c r="C16" s="56" t="s">
        <v>112</v>
      </c>
      <c r="D16" s="57">
        <v>160359</v>
      </c>
      <c r="E16" s="57">
        <v>160359</v>
      </c>
      <c r="F16" s="57">
        <v>138416</v>
      </c>
      <c r="G16" s="57">
        <f t="shared" si="1"/>
        <v>86.31632773963419</v>
      </c>
    </row>
    <row r="17" spans="2:7" ht="12.75">
      <c r="B17" s="58" t="s">
        <v>113</v>
      </c>
      <c r="C17" s="56" t="s">
        <v>114</v>
      </c>
      <c r="D17" s="57">
        <v>1695051</v>
      </c>
      <c r="E17" s="57">
        <v>1670314</v>
      </c>
      <c r="F17" s="57">
        <v>1626031</v>
      </c>
      <c r="G17" s="57">
        <f t="shared" si="1"/>
        <v>97.34882183828908</v>
      </c>
    </row>
    <row r="18" spans="2:7" ht="12.75">
      <c r="B18" s="58"/>
      <c r="C18" s="62" t="s">
        <v>115</v>
      </c>
      <c r="D18" s="57">
        <v>374028</v>
      </c>
      <c r="E18" s="57">
        <v>355428</v>
      </c>
      <c r="F18" s="57">
        <v>345092</v>
      </c>
      <c r="G18" s="57">
        <f t="shared" si="1"/>
        <v>97.0919567394803</v>
      </c>
    </row>
    <row r="19" spans="2:7" ht="12.75">
      <c r="B19" s="58" t="s">
        <v>116</v>
      </c>
      <c r="C19" s="56" t="s">
        <v>117</v>
      </c>
      <c r="D19" s="57">
        <v>38173</v>
      </c>
      <c r="E19" s="57">
        <v>41626</v>
      </c>
      <c r="F19" s="57">
        <v>41626</v>
      </c>
      <c r="G19" s="57">
        <f t="shared" si="1"/>
        <v>100</v>
      </c>
    </row>
    <row r="20" spans="2:7" ht="12.75">
      <c r="B20" s="58" t="s">
        <v>118</v>
      </c>
      <c r="C20" s="56" t="s">
        <v>119</v>
      </c>
      <c r="D20" s="57">
        <v>25959</v>
      </c>
      <c r="E20" s="57">
        <v>12443</v>
      </c>
      <c r="F20" s="63">
        <v>12442</v>
      </c>
      <c r="G20" s="57">
        <f t="shared" si="1"/>
        <v>99.99196335288917</v>
      </c>
    </row>
    <row r="21" spans="2:7" ht="12.75">
      <c r="B21" s="58" t="s">
        <v>120</v>
      </c>
      <c r="C21" s="56" t="s">
        <v>121</v>
      </c>
      <c r="D21" s="64">
        <v>0</v>
      </c>
      <c r="E21" s="63">
        <v>110589</v>
      </c>
      <c r="F21" s="57">
        <v>110589</v>
      </c>
      <c r="G21" s="57">
        <f t="shared" si="1"/>
        <v>100</v>
      </c>
    </row>
    <row r="22" spans="2:7" ht="12.75">
      <c r="B22" s="50" t="s">
        <v>122</v>
      </c>
      <c r="C22" s="51" t="s">
        <v>123</v>
      </c>
      <c r="D22" s="52">
        <f>D23</f>
        <v>347213</v>
      </c>
      <c r="E22" s="52">
        <f>E23</f>
        <v>347213</v>
      </c>
      <c r="F22" s="53">
        <f>F23</f>
        <v>339803</v>
      </c>
      <c r="G22" s="52">
        <f t="shared" si="1"/>
        <v>97.8658633173297</v>
      </c>
    </row>
    <row r="23" spans="2:7" ht="12.75">
      <c r="B23" s="58" t="s">
        <v>124</v>
      </c>
      <c r="C23" s="56" t="s">
        <v>125</v>
      </c>
      <c r="D23" s="57">
        <v>347213</v>
      </c>
      <c r="E23" s="57">
        <v>347213</v>
      </c>
      <c r="F23" s="57">
        <v>339803</v>
      </c>
      <c r="G23" s="57">
        <f t="shared" si="1"/>
        <v>97.8658633173297</v>
      </c>
    </row>
    <row r="24" spans="2:7" ht="12.75">
      <c r="B24" s="61" t="s">
        <v>126</v>
      </c>
      <c r="C24" s="51" t="s">
        <v>127</v>
      </c>
      <c r="D24" s="52">
        <f>D25+D26+D27+D28+D29</f>
        <v>402708</v>
      </c>
      <c r="E24" s="52">
        <f>E25+E26+E27+E28+E29</f>
        <v>404408</v>
      </c>
      <c r="F24" s="53">
        <f>F25+F26+F27+F28+F29</f>
        <v>380216</v>
      </c>
      <c r="G24" s="52">
        <f t="shared" si="1"/>
        <v>94.01792249411486</v>
      </c>
    </row>
    <row r="25" spans="2:7" ht="12.75">
      <c r="B25" s="58" t="s">
        <v>128</v>
      </c>
      <c r="C25" s="56" t="s">
        <v>129</v>
      </c>
      <c r="D25" s="57">
        <v>30538</v>
      </c>
      <c r="E25" s="57">
        <v>30248</v>
      </c>
      <c r="F25" s="57">
        <v>28981</v>
      </c>
      <c r="G25" s="57">
        <f t="shared" si="1"/>
        <v>95.8112933086485</v>
      </c>
    </row>
    <row r="26" spans="2:7" ht="12.75">
      <c r="B26" s="58" t="s">
        <v>130</v>
      </c>
      <c r="C26" s="56" t="s">
        <v>131</v>
      </c>
      <c r="D26" s="57">
        <v>275642</v>
      </c>
      <c r="E26" s="57">
        <v>275932</v>
      </c>
      <c r="F26" s="57">
        <v>260803</v>
      </c>
      <c r="G26" s="57">
        <f t="shared" si="1"/>
        <v>94.51712740820201</v>
      </c>
    </row>
    <row r="27" spans="2:7" ht="12.75">
      <c r="B27" s="58" t="s">
        <v>132</v>
      </c>
      <c r="C27" s="56" t="s">
        <v>133</v>
      </c>
      <c r="D27" s="57">
        <v>11352</v>
      </c>
      <c r="E27" s="57">
        <v>13052</v>
      </c>
      <c r="F27" s="57">
        <v>12349</v>
      </c>
      <c r="G27" s="57">
        <f t="shared" si="1"/>
        <v>94.61385228317499</v>
      </c>
    </row>
    <row r="28" spans="2:7" ht="12.75">
      <c r="B28" s="58" t="s">
        <v>134</v>
      </c>
      <c r="C28" s="56" t="s">
        <v>135</v>
      </c>
      <c r="D28" s="57">
        <v>64496</v>
      </c>
      <c r="E28" s="57">
        <v>64496</v>
      </c>
      <c r="F28" s="57">
        <v>57404</v>
      </c>
      <c r="G28" s="57">
        <f t="shared" si="1"/>
        <v>89.00396923840238</v>
      </c>
    </row>
    <row r="29" spans="2:7" ht="12.75">
      <c r="B29" s="58" t="s">
        <v>136</v>
      </c>
      <c r="C29" s="56" t="s">
        <v>137</v>
      </c>
      <c r="D29" s="57">
        <v>20680</v>
      </c>
      <c r="E29" s="57">
        <v>20680</v>
      </c>
      <c r="F29" s="57">
        <v>20679</v>
      </c>
      <c r="G29" s="57">
        <f t="shared" si="1"/>
        <v>99.99516441005802</v>
      </c>
    </row>
    <row r="30" spans="2:7" ht="12.75">
      <c r="B30" s="61" t="s">
        <v>138</v>
      </c>
      <c r="C30" s="51" t="s">
        <v>139</v>
      </c>
      <c r="D30" s="52">
        <f>D31+D35+D37</f>
        <v>2926278</v>
      </c>
      <c r="E30" s="52">
        <f>E31+E35+E37</f>
        <v>3329996</v>
      </c>
      <c r="F30" s="53">
        <f>F31+F35+F37</f>
        <v>2967780</v>
      </c>
      <c r="G30" s="52">
        <f t="shared" si="1"/>
        <v>89.12262957673222</v>
      </c>
    </row>
    <row r="31" spans="2:7" ht="12.75">
      <c r="B31" s="59"/>
      <c r="C31" s="56" t="s">
        <v>140</v>
      </c>
      <c r="D31" s="57">
        <f>D32+D34</f>
        <v>2280655</v>
      </c>
      <c r="E31" s="57">
        <v>2342891</v>
      </c>
      <c r="F31" s="57">
        <v>2302219</v>
      </c>
      <c r="G31" s="57">
        <f t="shared" si="1"/>
        <v>98.26402508695453</v>
      </c>
    </row>
    <row r="32" spans="2:7" ht="12.75">
      <c r="B32" s="58" t="s">
        <v>141</v>
      </c>
      <c r="C32" s="56" t="s">
        <v>142</v>
      </c>
      <c r="D32" s="57">
        <v>2081491</v>
      </c>
      <c r="E32" s="65">
        <v>2129493</v>
      </c>
      <c r="F32" s="57">
        <v>2115568</v>
      </c>
      <c r="G32" s="57">
        <f t="shared" si="1"/>
        <v>99.3460884820941</v>
      </c>
    </row>
    <row r="33" spans="2:7" ht="12.75">
      <c r="B33" s="58"/>
      <c r="C33" s="56" t="s">
        <v>143</v>
      </c>
      <c r="D33" s="57">
        <v>646451</v>
      </c>
      <c r="E33" s="57">
        <v>646451</v>
      </c>
      <c r="F33" s="57">
        <v>632527</v>
      </c>
      <c r="G33" s="57">
        <f t="shared" si="1"/>
        <v>97.84608578221706</v>
      </c>
    </row>
    <row r="34" spans="2:7" ht="12.75">
      <c r="B34" s="58"/>
      <c r="C34" s="62" t="s">
        <v>144</v>
      </c>
      <c r="D34" s="57">
        <v>199164</v>
      </c>
      <c r="E34" s="57">
        <v>197562</v>
      </c>
      <c r="F34" s="57">
        <v>176517</v>
      </c>
      <c r="G34" s="57">
        <f t="shared" si="1"/>
        <v>89.34764782701127</v>
      </c>
    </row>
    <row r="35" spans="2:7" ht="12.75">
      <c r="B35" s="58" t="s">
        <v>145</v>
      </c>
      <c r="C35" s="56" t="s">
        <v>146</v>
      </c>
      <c r="D35" s="57">
        <v>496250</v>
      </c>
      <c r="E35" s="57">
        <v>837732</v>
      </c>
      <c r="F35" s="57">
        <v>586735</v>
      </c>
      <c r="G35" s="57">
        <f t="shared" si="1"/>
        <v>70.0385087354906</v>
      </c>
    </row>
    <row r="36" spans="2:7" ht="12.75">
      <c r="B36" s="58"/>
      <c r="C36" s="62" t="s">
        <v>147</v>
      </c>
      <c r="D36" s="57">
        <v>124477</v>
      </c>
      <c r="E36" s="57">
        <v>124995</v>
      </c>
      <c r="F36" s="57">
        <v>124995</v>
      </c>
      <c r="G36" s="57">
        <f t="shared" si="1"/>
        <v>100</v>
      </c>
    </row>
    <row r="37" spans="2:7" ht="12.75">
      <c r="B37" s="58"/>
      <c r="C37" s="56" t="s">
        <v>148</v>
      </c>
      <c r="D37" s="57">
        <v>149373</v>
      </c>
      <c r="E37" s="57">
        <v>149373</v>
      </c>
      <c r="F37" s="57">
        <v>78826</v>
      </c>
      <c r="G37" s="57">
        <f t="shared" si="1"/>
        <v>52.77125049373046</v>
      </c>
    </row>
    <row r="38" spans="2:7" ht="12.75">
      <c r="B38" s="61" t="s">
        <v>149</v>
      </c>
      <c r="C38" s="51" t="s">
        <v>150</v>
      </c>
      <c r="D38" s="52">
        <f>D39+D40+D41+D42</f>
        <v>549892</v>
      </c>
      <c r="E38" s="52">
        <f>E39+E40+E41+E42</f>
        <v>606684</v>
      </c>
      <c r="F38" s="53">
        <f>F39+F40+F42+F41</f>
        <v>584022</v>
      </c>
      <c r="G38" s="52">
        <f t="shared" si="1"/>
        <v>96.26461221987064</v>
      </c>
    </row>
    <row r="39" spans="2:7" ht="12.75">
      <c r="B39" s="58" t="s">
        <v>151</v>
      </c>
      <c r="C39" s="56" t="s">
        <v>152</v>
      </c>
      <c r="D39" s="57">
        <v>201620</v>
      </c>
      <c r="E39" s="57">
        <v>201620</v>
      </c>
      <c r="F39" s="57">
        <v>201620</v>
      </c>
      <c r="G39" s="57">
        <f t="shared" si="1"/>
        <v>100</v>
      </c>
    </row>
    <row r="40" spans="2:7" ht="12.75">
      <c r="B40" s="58" t="s">
        <v>153</v>
      </c>
      <c r="C40" s="56" t="s">
        <v>154</v>
      </c>
      <c r="D40" s="57">
        <v>55435</v>
      </c>
      <c r="E40" s="57">
        <v>55435</v>
      </c>
      <c r="F40" s="57">
        <v>54981</v>
      </c>
      <c r="G40" s="57">
        <f t="shared" si="1"/>
        <v>99.18102281951835</v>
      </c>
    </row>
    <row r="41" spans="2:7" ht="12.75">
      <c r="B41" s="58" t="s">
        <v>155</v>
      </c>
      <c r="C41" s="56" t="s">
        <v>156</v>
      </c>
      <c r="D41" s="57">
        <v>64396</v>
      </c>
      <c r="E41" s="57">
        <v>64396</v>
      </c>
      <c r="F41" s="57">
        <v>64396</v>
      </c>
      <c r="G41" s="57">
        <f t="shared" si="1"/>
        <v>100</v>
      </c>
    </row>
    <row r="42" spans="2:7" ht="12.75">
      <c r="B42" s="58" t="s">
        <v>157</v>
      </c>
      <c r="C42" s="56" t="s">
        <v>158</v>
      </c>
      <c r="D42" s="57">
        <v>228441</v>
      </c>
      <c r="E42" s="57">
        <v>285233</v>
      </c>
      <c r="F42" s="57">
        <v>263025</v>
      </c>
      <c r="G42" s="57">
        <f t="shared" si="1"/>
        <v>92.21408462555173</v>
      </c>
    </row>
    <row r="43" spans="2:7" ht="12.75">
      <c r="B43" s="61" t="s">
        <v>159</v>
      </c>
      <c r="C43" s="51" t="s">
        <v>160</v>
      </c>
      <c r="D43" s="52">
        <v>825732</v>
      </c>
      <c r="E43" s="52">
        <f>E44+E45</f>
        <v>858926</v>
      </c>
      <c r="F43" s="53">
        <f>F44+F45</f>
        <v>858926</v>
      </c>
      <c r="G43" s="52">
        <f t="shared" si="1"/>
        <v>100</v>
      </c>
    </row>
    <row r="44" spans="2:7" ht="12.75">
      <c r="B44" s="58" t="s">
        <v>161</v>
      </c>
      <c r="C44" s="56" t="s">
        <v>162</v>
      </c>
      <c r="D44" s="57">
        <v>702516</v>
      </c>
      <c r="E44" s="57">
        <v>797318</v>
      </c>
      <c r="F44" s="57">
        <v>797318</v>
      </c>
      <c r="G44" s="57">
        <f t="shared" si="1"/>
        <v>100</v>
      </c>
    </row>
    <row r="45" spans="2:7" ht="12.75">
      <c r="B45" s="58" t="s">
        <v>163</v>
      </c>
      <c r="C45" s="56" t="s">
        <v>164</v>
      </c>
      <c r="D45" s="57">
        <v>123216</v>
      </c>
      <c r="E45" s="57">
        <v>61608</v>
      </c>
      <c r="F45" s="57">
        <v>61608</v>
      </c>
      <c r="G45" s="57">
        <f t="shared" si="1"/>
        <v>100</v>
      </c>
    </row>
    <row r="46" spans="2:7" ht="12.75">
      <c r="B46" s="61" t="s">
        <v>165</v>
      </c>
      <c r="C46" s="51" t="s">
        <v>166</v>
      </c>
      <c r="D46" s="52">
        <f>D47+D49+D50+D51</f>
        <v>2217192</v>
      </c>
      <c r="E46" s="52">
        <f>E47+E48+E49+E50+E51</f>
        <v>2286396</v>
      </c>
      <c r="F46" s="53">
        <f>F47+F48+F49+F50+F51</f>
        <v>1889707</v>
      </c>
      <c r="G46" s="52">
        <f t="shared" si="1"/>
        <v>82.65003087829055</v>
      </c>
    </row>
    <row r="47" spans="2:7" ht="12.75">
      <c r="B47" s="58" t="s">
        <v>167</v>
      </c>
      <c r="C47" s="56" t="s">
        <v>168</v>
      </c>
      <c r="D47" s="57">
        <v>1372239</v>
      </c>
      <c r="E47" s="57">
        <v>1410765</v>
      </c>
      <c r="F47" s="57">
        <v>1410765</v>
      </c>
      <c r="G47" s="57">
        <f t="shared" si="1"/>
        <v>100</v>
      </c>
    </row>
    <row r="48" spans="2:7" ht="12.75">
      <c r="B48" s="58" t="s">
        <v>169</v>
      </c>
      <c r="C48" s="56" t="s">
        <v>170</v>
      </c>
      <c r="D48" s="57">
        <v>0</v>
      </c>
      <c r="E48" s="57">
        <v>29750</v>
      </c>
      <c r="F48" s="57">
        <v>29750</v>
      </c>
      <c r="G48" s="57">
        <v>100</v>
      </c>
    </row>
    <row r="49" spans="2:7" ht="12.75">
      <c r="B49" s="58" t="s">
        <v>171</v>
      </c>
      <c r="C49" s="56" t="s">
        <v>172</v>
      </c>
      <c r="D49" s="66">
        <v>259313</v>
      </c>
      <c r="E49" s="66">
        <v>259781</v>
      </c>
      <c r="F49" s="66">
        <v>259798</v>
      </c>
      <c r="G49" s="57">
        <f aca="true" t="shared" si="2" ref="G49:G54">F49/E49*100</f>
        <v>100.00654397357775</v>
      </c>
    </row>
    <row r="50" spans="2:7" ht="12.75">
      <c r="B50" s="58" t="s">
        <v>173</v>
      </c>
      <c r="C50" s="56" t="s">
        <v>174</v>
      </c>
      <c r="D50" s="66">
        <v>539169</v>
      </c>
      <c r="E50" s="66">
        <v>543169</v>
      </c>
      <c r="F50" s="66">
        <v>146463</v>
      </c>
      <c r="G50" s="57">
        <f t="shared" si="2"/>
        <v>26.964535899508256</v>
      </c>
    </row>
    <row r="51" spans="2:7" ht="12.75">
      <c r="B51" s="58" t="s">
        <v>175</v>
      </c>
      <c r="C51" s="56" t="s">
        <v>176</v>
      </c>
      <c r="D51" s="66">
        <v>46471</v>
      </c>
      <c r="E51" s="66">
        <v>42931</v>
      </c>
      <c r="F51" s="66">
        <v>42931</v>
      </c>
      <c r="G51" s="57">
        <f t="shared" si="2"/>
        <v>100</v>
      </c>
    </row>
    <row r="52" spans="2:7" ht="12.75">
      <c r="B52" s="67"/>
      <c r="C52" s="68" t="s">
        <v>177</v>
      </c>
      <c r="D52" s="69">
        <f>D5+D15+D22+D24+D30+D38+D43+D46</f>
        <v>15863787</v>
      </c>
      <c r="E52" s="69">
        <f>E5+E15+E22+E24+E30+E38+E43+E46</f>
        <v>12214604</v>
      </c>
      <c r="F52" s="70">
        <f>F5+F15+F22+F24+F30+F38+F43+F46</f>
        <v>10998414</v>
      </c>
      <c r="G52" s="71">
        <f t="shared" si="2"/>
        <v>90.04314834930383</v>
      </c>
    </row>
    <row r="53" spans="2:7" ht="12.75">
      <c r="B53" s="56" t="s">
        <v>178</v>
      </c>
      <c r="C53" s="56" t="s">
        <v>179</v>
      </c>
      <c r="D53" s="66">
        <v>6220868</v>
      </c>
      <c r="E53" s="66">
        <v>6968255</v>
      </c>
      <c r="F53" s="66">
        <v>6975209</v>
      </c>
      <c r="G53" s="57">
        <f t="shared" si="2"/>
        <v>100.09979542941525</v>
      </c>
    </row>
    <row r="54" spans="2:7" ht="12.75">
      <c r="B54" s="72"/>
      <c r="C54" s="68" t="s">
        <v>180</v>
      </c>
      <c r="D54" s="69">
        <f>D52+D53</f>
        <v>22084655</v>
      </c>
      <c r="E54" s="69">
        <f>E52+E53</f>
        <v>19182859</v>
      </c>
      <c r="F54" s="70">
        <f>F52+F53</f>
        <v>17973623</v>
      </c>
      <c r="G54" s="71">
        <f t="shared" si="2"/>
        <v>93.69626811102559</v>
      </c>
    </row>
  </sheetData>
  <sheetProtection sheet="1" objects="1" scenarios="1"/>
  <mergeCells count="1">
    <mergeCell ref="D3:E3"/>
  </mergeCells>
  <printOptions/>
  <pageMargins left="0.39375" right="0.7875" top="1.0527777777777778" bottom="0.7875" header="0.7875" footer="0.5118055555555556"/>
  <pageSetup horizontalDpi="300" verticalDpi="300" orientation="portrait" paperSize="9"/>
  <headerFooter alignWithMargins="0">
    <oddHeader>&amp;C&amp;"Times New Roman,Normálne"&amp;12Výdavky podľa programov a aktivít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