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3"/>
  </bookViews>
  <sheets>
    <sheet name="Programové rozpočtové hospodáre" sheetId="1" r:id="rId1"/>
    <sheet name="Sumarizácia príjmov" sheetId="2" r:id="rId2"/>
    <sheet name="Výdavky podľa programov a aktiv" sheetId="3" r:id="rId3"/>
    <sheet name="MsKS" sheetId="4" r:id="rId4"/>
    <sheet name="Technické služby" sheetId="5" r:id="rId5"/>
    <sheet name="SRaŠZ" sheetId="6" r:id="rId6"/>
  </sheets>
  <definedNames/>
  <calcPr fullCalcOnLoad="1"/>
</workbook>
</file>

<file path=xl/sharedStrings.xml><?xml version="1.0" encoding="utf-8"?>
<sst xmlns="http://schemas.openxmlformats.org/spreadsheetml/2006/main" count="798" uniqueCount="371">
  <si>
    <t xml:space="preserve">v eurách </t>
  </si>
  <si>
    <t>SUMARIZÁCIA  PROGRAMOV  ROZPOČTU</t>
  </si>
  <si>
    <t>Rozpočet 2011</t>
  </si>
  <si>
    <t>Skutočnosť</t>
  </si>
  <si>
    <t>Plnenie</t>
  </si>
  <si>
    <t>Index</t>
  </si>
  <si>
    <t>pôvodný</t>
  </si>
  <si>
    <t>upravený</t>
  </si>
  <si>
    <t>30.6.2011</t>
  </si>
  <si>
    <t>%</t>
  </si>
  <si>
    <t>30.6.2010</t>
  </si>
  <si>
    <t>11/10</t>
  </si>
  <si>
    <t>Bežné príjmy</t>
  </si>
  <si>
    <t>Bežné výdavky</t>
  </si>
  <si>
    <t>v tom :</t>
  </si>
  <si>
    <t>1: Strat. plánovanie, reg. rozvoj a majetok mesta</t>
  </si>
  <si>
    <t>2: Samospráva mesta a jej výkonný aparát</t>
  </si>
  <si>
    <t>3: Verejný poriadok</t>
  </si>
  <si>
    <t>4: Sociálne služby</t>
  </si>
  <si>
    <t>5: Verejno-prospešné služby</t>
  </si>
  <si>
    <t>6: Kultúra a rôzne spoločenské aktivity pre každého</t>
  </si>
  <si>
    <t>7: Šport</t>
  </si>
  <si>
    <t>8: Vzdelávanie</t>
  </si>
  <si>
    <t>Prebytok bežného rozpočtu</t>
  </si>
  <si>
    <t>Kapitálové príjmy</t>
  </si>
  <si>
    <t>Kapitálové výdavky</t>
  </si>
  <si>
    <t>v tom:</t>
  </si>
  <si>
    <t xml:space="preserve">1: Strat. plánovanie, reg. rozvoj a majetok mesta </t>
  </si>
  <si>
    <t>Schodok/prebytok kapitálového rozpočtu</t>
  </si>
  <si>
    <r>
      <t xml:space="preserve">Príjmy finančných operácií </t>
    </r>
    <r>
      <rPr>
        <sz val="9"/>
        <color indexed="8"/>
        <rFont val="Calibri"/>
        <family val="2"/>
      </rPr>
      <t>v tom</t>
    </r>
    <r>
      <rPr>
        <b/>
        <sz val="9"/>
        <rFont val="Calibri"/>
        <family val="2"/>
      </rPr>
      <t>:</t>
    </r>
  </si>
  <si>
    <t>Peňažné fondy mesta</t>
  </si>
  <si>
    <t>Zostatok prostriedkov z predchádzajúcich rokov</t>
  </si>
  <si>
    <t>Úver ŠFRB</t>
  </si>
  <si>
    <t>Iný zdroj: úver, pôžička</t>
  </si>
  <si>
    <t>Výdavky finančných operácií</t>
  </si>
  <si>
    <t>Schodok/Prebytok finančných operácií</t>
  </si>
  <si>
    <t>Schodok/Prebytok po vylúčení finančných operácií</t>
  </si>
  <si>
    <t>VÝSLEDOK  HOSPODÁRENIA</t>
  </si>
  <si>
    <t>Sumarizácia príjmov</t>
  </si>
  <si>
    <t>v eurách</t>
  </si>
  <si>
    <t>Ukazovateľ</t>
  </si>
  <si>
    <t>Daňové príjmy</t>
  </si>
  <si>
    <t>výnos dane z príjmov</t>
  </si>
  <si>
    <t>daň z majetku-daň z nehnuteľnosti</t>
  </si>
  <si>
    <t>dane za špecifické služby</t>
  </si>
  <si>
    <r>
      <t>v tom:</t>
    </r>
    <r>
      <rPr>
        <sz val="9"/>
        <color indexed="8"/>
        <rFont val="Calibri"/>
        <family val="2"/>
      </rPr>
      <t xml:space="preserve"> miestne dane</t>
    </r>
  </si>
  <si>
    <t xml:space="preserve">           komunálny odpad a drobný stavebný odpad</t>
  </si>
  <si>
    <t>Nedaňové príjmy</t>
  </si>
  <si>
    <t>príjmy z podnikania</t>
  </si>
  <si>
    <r>
      <t>v tom:</t>
    </r>
    <r>
      <rPr>
        <sz val="9"/>
        <color indexed="8"/>
        <rFont val="Calibri"/>
        <family val="2"/>
      </rPr>
      <t xml:space="preserve"> dividendy</t>
    </r>
  </si>
  <si>
    <t>príjmy z vlastníctva</t>
  </si>
  <si>
    <r>
      <t xml:space="preserve">v </t>
    </r>
    <r>
      <rPr>
        <i/>
        <sz val="9"/>
        <rFont val="Calibri"/>
        <family val="2"/>
      </rPr>
      <t>tom</t>
    </r>
    <r>
      <rPr>
        <sz val="9"/>
        <color indexed="8"/>
        <rFont val="Calibri"/>
        <family val="2"/>
      </rPr>
      <t>: z prenajatých pozemkov</t>
    </r>
  </si>
  <si>
    <t xml:space="preserve">          z prenájmu nebytových priestorov</t>
  </si>
  <si>
    <t xml:space="preserve">          z iných nájmov /HES/</t>
  </si>
  <si>
    <t>administratívne a iné poplatky</t>
  </si>
  <si>
    <r>
      <t xml:space="preserve">v tom: </t>
    </r>
    <r>
      <rPr>
        <sz val="9"/>
        <color indexed="8"/>
        <rFont val="Calibri"/>
        <family val="2"/>
      </rPr>
      <t>správne poplatky</t>
    </r>
  </si>
  <si>
    <t xml:space="preserve">           pokuty</t>
  </si>
  <si>
    <t xml:space="preserve">           poplatky za služby</t>
  </si>
  <si>
    <t xml:space="preserve">           z toho: školstvo</t>
  </si>
  <si>
    <t xml:space="preserve">                      opatrovateľská služba</t>
  </si>
  <si>
    <t xml:space="preserve">                      MsÚ</t>
  </si>
  <si>
    <t>kapitálové príjmy</t>
  </si>
  <si>
    <r>
      <t>v tom:</t>
    </r>
    <r>
      <rPr>
        <sz val="9"/>
        <color indexed="8"/>
        <rFont val="Calibri"/>
        <family val="2"/>
      </rPr>
      <t xml:space="preserve"> z predaja pozemko</t>
    </r>
    <r>
      <rPr>
        <i/>
        <sz val="9"/>
        <rFont val="Calibri"/>
        <family val="2"/>
      </rPr>
      <t>v</t>
    </r>
  </si>
  <si>
    <t xml:space="preserve">           z predaja kapitálových aktív</t>
  </si>
  <si>
    <t>príjmy z vkladov a finanč. hospodár.</t>
  </si>
  <si>
    <t>iné nedaňové príjmy</t>
  </si>
  <si>
    <r>
      <t>v tom</t>
    </r>
    <r>
      <rPr>
        <sz val="9"/>
        <color indexed="8"/>
        <rFont val="Calibri"/>
        <family val="2"/>
      </rPr>
      <t xml:space="preserve">: vratky a dobropisy </t>
    </r>
  </si>
  <si>
    <t xml:space="preserve">           iné /výťažky, poist.plnenie/</t>
  </si>
  <si>
    <t>Finančné operácie</t>
  </si>
  <si>
    <r>
      <t>v tom:</t>
    </r>
    <r>
      <rPr>
        <sz val="9"/>
        <color indexed="8"/>
        <rFont val="Calibri"/>
        <family val="2"/>
      </rPr>
      <t xml:space="preserve"> zostatok prostriedkov z predch.roka </t>
    </r>
  </si>
  <si>
    <t xml:space="preserve">           prevod z peňažných fondov   </t>
  </si>
  <si>
    <t xml:space="preserve">           z toho: fond rozvoja bývania a obnovy mesta</t>
  </si>
  <si>
    <t xml:space="preserve">                        rezervný fond</t>
  </si>
  <si>
    <t xml:space="preserve">          úver zo ŠFRB</t>
  </si>
  <si>
    <t xml:space="preserve">          iný úver, pôžička</t>
  </si>
  <si>
    <t>Granty a transfery</t>
  </si>
  <si>
    <t>na kultúru a iné</t>
  </si>
  <si>
    <t>na školstvo /hmotná núdza a iné/</t>
  </si>
  <si>
    <t>transfer zo ŠR SR na prenesený výkon školstva</t>
  </si>
  <si>
    <t>transfer zo ŠR SR za prenesený výkon /iné/</t>
  </si>
  <si>
    <t>transfer zo ŠR SR za prenesený výkon ŠFRB</t>
  </si>
  <si>
    <t>iné transfery</t>
  </si>
  <si>
    <r>
      <t xml:space="preserve">v tom: </t>
    </r>
    <r>
      <rPr>
        <sz val="9"/>
        <color indexed="8"/>
        <rFont val="Calibri"/>
        <family val="2"/>
      </rPr>
      <t>na zamestnávanie</t>
    </r>
  </si>
  <si>
    <t xml:space="preserve">            na záškoláctvo</t>
  </si>
  <si>
    <t xml:space="preserve">            transfer zo štrukturálnych fondov</t>
  </si>
  <si>
    <t xml:space="preserve">            transfer na voľby</t>
  </si>
  <si>
    <t xml:space="preserve">          transfer z MVaRR na výstavbu 45 b.j. a TV</t>
  </si>
  <si>
    <t xml:space="preserve">          transfer z MFSR na financovanie bež. výd.</t>
  </si>
  <si>
    <t xml:space="preserve">            dotácia na financovanie bežných výdavkov </t>
  </si>
  <si>
    <t>PRÍJMY CELKOM</t>
  </si>
  <si>
    <t>Prog.</t>
  </si>
  <si>
    <t xml:space="preserve">                            Názov programu</t>
  </si>
  <si>
    <t>Čerpanie</t>
  </si>
  <si>
    <t>1</t>
  </si>
  <si>
    <t xml:space="preserve"> Strategické plánovanie, regionálny rozvoj </t>
  </si>
  <si>
    <t xml:space="preserve"> a majetok mesta</t>
  </si>
  <si>
    <t>1.1.</t>
  </si>
  <si>
    <t xml:space="preserve"> Implementácia PHSR mesta Humenné-projekty</t>
  </si>
  <si>
    <t>1.2.</t>
  </si>
  <si>
    <t xml:space="preserve"> Príprava a podávanie ŽoNFP</t>
  </si>
  <si>
    <t>1.3.</t>
  </si>
  <si>
    <t xml:space="preserve"> Implementácia schválených ŽoNFP</t>
  </si>
  <si>
    <t>1.4.</t>
  </si>
  <si>
    <t xml:space="preserve"> Rozvoj cezhraničnej spolupráce</t>
  </si>
  <si>
    <t>1.5.</t>
  </si>
  <si>
    <t xml:space="preserve"> Výstavba infraštruktúry a bytov</t>
  </si>
  <si>
    <t>1.6.</t>
  </si>
  <si>
    <t xml:space="preserve"> Hospodárska správa a evidencia hnuteľného </t>
  </si>
  <si>
    <r>
      <t xml:space="preserve"> a nehnuteľného majetku</t>
    </r>
    <r>
      <rPr>
        <i/>
        <sz val="10"/>
        <rFont val="Calibri"/>
        <family val="2"/>
      </rPr>
      <t xml:space="preserve"> </t>
    </r>
    <r>
      <rPr>
        <sz val="9"/>
        <rFont val="Calibri"/>
        <family val="2"/>
      </rPr>
      <t xml:space="preserve"> </t>
    </r>
  </si>
  <si>
    <t xml:space="preserve"> z toho: výkup pozemkov</t>
  </si>
  <si>
    <t>2</t>
  </si>
  <si>
    <t xml:space="preserve"> Samospráva mesta a jej výkonný aparát</t>
  </si>
  <si>
    <t>2.1.</t>
  </si>
  <si>
    <t xml:space="preserve"> Volené orgány mesta</t>
  </si>
  <si>
    <t>2.2.</t>
  </si>
  <si>
    <t xml:space="preserve"> Činnosť mestského úradu</t>
  </si>
  <si>
    <r>
      <t xml:space="preserve"> </t>
    </r>
    <r>
      <rPr>
        <sz val="9"/>
        <rFont val="Calibri"/>
        <family val="2"/>
      </rPr>
      <t xml:space="preserve"> z toho: bankové operácie</t>
    </r>
  </si>
  <si>
    <t>2.3.</t>
  </si>
  <si>
    <t xml:space="preserve"> Matrika </t>
  </si>
  <si>
    <t>2.4.</t>
  </si>
  <si>
    <t xml:space="preserve"> Podpora miestnej zamestnanosti</t>
  </si>
  <si>
    <t>2.5.</t>
  </si>
  <si>
    <t xml:space="preserve"> Voľby a referendá, sčítanie obyvateľov, domov</t>
  </si>
  <si>
    <t>3</t>
  </si>
  <si>
    <t xml:space="preserve"> Verejný poriadok</t>
  </si>
  <si>
    <t>3.1.</t>
  </si>
  <si>
    <t xml:space="preserve"> Policajné služby</t>
  </si>
  <si>
    <t>4</t>
  </si>
  <si>
    <t xml:space="preserve"> Sociálne služby</t>
  </si>
  <si>
    <t>4.1.</t>
  </si>
  <si>
    <t xml:space="preserve"> Zariadenia sociálnych služieb-staroba</t>
  </si>
  <si>
    <t>4.2.</t>
  </si>
  <si>
    <t xml:space="preserve"> Ďalšie sociálne služby-opatrovateľská služba</t>
  </si>
  <si>
    <t>4.3.</t>
  </si>
  <si>
    <t xml:space="preserve"> Ďalšie dávky soc. zabezpečenia-rodina a deti</t>
  </si>
  <si>
    <t>4.4.</t>
  </si>
  <si>
    <t xml:space="preserve"> Dávky sociálnej pomoci-hmotná núdza</t>
  </si>
  <si>
    <t>4.5.</t>
  </si>
  <si>
    <t xml:space="preserve"> Príspevky neštátnym subjektom</t>
  </si>
  <si>
    <t>4.6.</t>
  </si>
  <si>
    <t xml:space="preserve"> Sociálno – právna ochrana</t>
  </si>
  <si>
    <t>4.7.</t>
  </si>
  <si>
    <t>5</t>
  </si>
  <si>
    <t xml:space="preserve"> Verejno prospešné služby</t>
  </si>
  <si>
    <t xml:space="preserve"> Verejno-prospešné služby</t>
  </si>
  <si>
    <t>5.1.-5</t>
  </si>
  <si>
    <t xml:space="preserve">  z toho: príspevok pre Technické služby mesta</t>
  </si>
  <si>
    <r>
      <t xml:space="preserve">               v tom:</t>
    </r>
    <r>
      <rPr>
        <i/>
        <sz val="9"/>
        <rFont val="Calibri"/>
        <family val="2"/>
      </rPr>
      <t xml:space="preserve"> </t>
    </r>
    <r>
      <rPr>
        <sz val="9"/>
        <rFont val="Calibri"/>
        <family val="2"/>
      </rPr>
      <t>komunálny odpad</t>
    </r>
  </si>
  <si>
    <r>
      <t xml:space="preserve">               </t>
    </r>
    <r>
      <rPr>
        <sz val="9"/>
        <rFont val="Calibri"/>
        <family val="2"/>
      </rPr>
      <t>plochy pre kontajnery KO</t>
    </r>
  </si>
  <si>
    <t>5.3.</t>
  </si>
  <si>
    <t xml:space="preserve"> Výstavba mesta - MK a parkoviská                         </t>
  </si>
  <si>
    <r>
      <t xml:space="preserve"> </t>
    </r>
    <r>
      <rPr>
        <sz val="9"/>
        <rFont val="Calibri"/>
        <family val="2"/>
      </rPr>
      <t xml:space="preserve"> z toho: príspevok na vykrytie straty MHD</t>
    </r>
  </si>
  <si>
    <t xml:space="preserve"> Výstavba mesta – iné </t>
  </si>
  <si>
    <t xml:space="preserve">6 </t>
  </si>
  <si>
    <t xml:space="preserve"> Kultúra a rôzne spoločenské aktivity pre každého</t>
  </si>
  <si>
    <t>6.1.</t>
  </si>
  <si>
    <t xml:space="preserve"> Príspevok pre MsKS</t>
  </si>
  <si>
    <t>6.2.</t>
  </si>
  <si>
    <t xml:space="preserve"> Organizácia kultúrno-spoločenských aktivít </t>
  </si>
  <si>
    <t>6.3.</t>
  </si>
  <si>
    <t xml:space="preserve"> Zabezp. vysielacích a vydavateľských služieb</t>
  </si>
  <si>
    <t>6.4.</t>
  </si>
  <si>
    <t xml:space="preserve"> Dotácia na podporu kult.,šport. a iných aktivít</t>
  </si>
  <si>
    <t>6.5.</t>
  </si>
  <si>
    <t xml:space="preserve"> Jarmoky a trhy</t>
  </si>
  <si>
    <t>7</t>
  </si>
  <si>
    <t xml:space="preserve"> Šport</t>
  </si>
  <si>
    <t>7.1.-8.</t>
  </si>
  <si>
    <t xml:space="preserve"> Rekreačné a športové služby-príspevok SRaŠZ</t>
  </si>
  <si>
    <t>7.9.</t>
  </si>
  <si>
    <t xml:space="preserve"> Príspevok na prevádzku futbalového štadióna</t>
  </si>
  <si>
    <t>8</t>
  </si>
  <si>
    <t xml:space="preserve"> Vzdelávanie</t>
  </si>
  <si>
    <t>8.1.</t>
  </si>
  <si>
    <t xml:space="preserve"> Materské školy</t>
  </si>
  <si>
    <t>8.2</t>
  </si>
  <si>
    <t xml:space="preserve"> Základné školy</t>
  </si>
  <si>
    <t>8.3.</t>
  </si>
  <si>
    <t xml:space="preserve"> Školské jedálne</t>
  </si>
  <si>
    <t>8.5.</t>
  </si>
  <si>
    <t xml:space="preserve"> Voľno časové aktivity</t>
  </si>
  <si>
    <t>8.6.</t>
  </si>
  <si>
    <t xml:space="preserve"> Podpora detí zo sociálne slabých rodín</t>
  </si>
  <si>
    <t xml:space="preserve"> SPOLU bez právnych subjektov školstva</t>
  </si>
  <si>
    <t>8.2.-5.</t>
  </si>
  <si>
    <t xml:space="preserve"> Právne subjekty školstva</t>
  </si>
  <si>
    <t xml:space="preserve"> VÝDAVKY  CELKOM</t>
  </si>
  <si>
    <t>HODNOTENIE PLNENIA ROZPOČTU (v eurách)</t>
  </si>
  <si>
    <t>Podnik. činnosti</t>
  </si>
  <si>
    <t>SPOLU</t>
  </si>
  <si>
    <t>Aktivita</t>
  </si>
  <si>
    <t xml:space="preserve">Účet </t>
  </si>
  <si>
    <t>R O Z P O Č E T</t>
  </si>
  <si>
    <t>pln.</t>
  </si>
  <si>
    <t xml:space="preserve">PROGRAM 6 , Aktivita 6.1 - Podpora kultúrno-spoločenských podujatí v meste   </t>
  </si>
  <si>
    <t>Náklady</t>
  </si>
  <si>
    <t>Spotreba materiálu</t>
  </si>
  <si>
    <t>Spotreba energie</t>
  </si>
  <si>
    <t>Opravy a udržiavanie</t>
  </si>
  <si>
    <t>Cestovné</t>
  </si>
  <si>
    <t>Náklady na reprezentáciu</t>
  </si>
  <si>
    <t>Ostatné služby</t>
  </si>
  <si>
    <t>Mzdové náklady</t>
  </si>
  <si>
    <t>Ostatné osobné náklady</t>
  </si>
  <si>
    <t>Zákonné sociálne poistenie</t>
  </si>
  <si>
    <t>Zákonné sociálne náklady</t>
  </si>
  <si>
    <t>Daň z motorových vozidiel</t>
  </si>
  <si>
    <t>Ostatné dane a poplatky</t>
  </si>
  <si>
    <t>Ostatné náklady na prevádzkovú činnosť</t>
  </si>
  <si>
    <t>x</t>
  </si>
  <si>
    <t>Manká a škody</t>
  </si>
  <si>
    <t>Odpisy DDHM</t>
  </si>
  <si>
    <t>552/557</t>
  </si>
  <si>
    <t>Tvorba ostatných rezerv</t>
  </si>
  <si>
    <t>Tvorba zákonných opravných položiek</t>
  </si>
  <si>
    <t>Tvorba ostaných opravných položiek</t>
  </si>
  <si>
    <t>Kurzové straty</t>
  </si>
  <si>
    <t>Ostatné finančné náklady</t>
  </si>
  <si>
    <t>Daň z príjmu PO</t>
  </si>
  <si>
    <t xml:space="preserve">Náklady spolu </t>
  </si>
  <si>
    <t>Výnosy</t>
  </si>
  <si>
    <t>Tržby za vlastné služby</t>
  </si>
  <si>
    <t>Aktivácia materiálu</t>
  </si>
  <si>
    <t>Ostatné prevádzkové výnosy</t>
  </si>
  <si>
    <t>652/657</t>
  </si>
  <si>
    <t>Zúčtovanie rezerv</t>
  </si>
  <si>
    <t>Úroky</t>
  </si>
  <si>
    <t>692/698</t>
  </si>
  <si>
    <t>výnosy z kapitálových transferov (vo výške odpisov)</t>
  </si>
  <si>
    <t>Výnosy z bež. Transferu zo ŠR</t>
  </si>
  <si>
    <t>Výnosy spolu</t>
  </si>
  <si>
    <t xml:space="preserve"> Aktivita 6.1. spolu  prevádzkový príspevok - zúčtovaný</t>
  </si>
  <si>
    <t>z toho účelový na celomestské podujatia</t>
  </si>
  <si>
    <t>Prevádzkový príspevok - poskytnutý</t>
  </si>
  <si>
    <t>Kapitálový príspevok</t>
  </si>
  <si>
    <t>Výsledok hospodárenia - ZISK</t>
  </si>
  <si>
    <t>Pôvodny</t>
  </si>
  <si>
    <t>Upravený</t>
  </si>
  <si>
    <t>% plnenia</t>
  </si>
  <si>
    <t>Podnikat.</t>
  </si>
  <si>
    <t>rozpočet 2011</t>
  </si>
  <si>
    <t>k 30.6.2011</t>
  </si>
  <si>
    <t>činnosť</t>
  </si>
  <si>
    <t>PROGRAM 5: Verejno-prospešné služby</t>
  </si>
  <si>
    <t>spotreba materiálu</t>
  </si>
  <si>
    <t>spotreba energie</t>
  </si>
  <si>
    <t>Predaný tovar</t>
  </si>
  <si>
    <t>opravy a udržiavanie - bežné opravy</t>
  </si>
  <si>
    <t>cestovné</t>
  </si>
  <si>
    <t>náklady na reprezentáciu</t>
  </si>
  <si>
    <t>ostatné služby</t>
  </si>
  <si>
    <t>mzdové náklady,OON</t>
  </si>
  <si>
    <t>zákonné sociálne poistenie</t>
  </si>
  <si>
    <t>ostatné sociálne poistenie</t>
  </si>
  <si>
    <t>zákonné sociálne náklady</t>
  </si>
  <si>
    <t>dane a poplatky</t>
  </si>
  <si>
    <t>odpisy</t>
  </si>
  <si>
    <t>tvorba rezerv, opravných položiek</t>
  </si>
  <si>
    <t>tvorba ostatných opravných položiek</t>
  </si>
  <si>
    <t>ostatné finančné náklady</t>
  </si>
  <si>
    <t>Splatná daň z príjmov - z úrokov</t>
  </si>
  <si>
    <t>tržby za predané služby</t>
  </si>
  <si>
    <t>tržby za predaný tovar</t>
  </si>
  <si>
    <t>ajktivácia materiálu</t>
  </si>
  <si>
    <t>ostatné výnosy z prevádzkovej činnosti</t>
  </si>
  <si>
    <t>zúčtovanie ostatných rezerv z pr.čin.</t>
  </si>
  <si>
    <t>zúčtovanie ostatných opravných položiek z pr.čin.</t>
  </si>
  <si>
    <t>úroky</t>
  </si>
  <si>
    <t>výnosy z kapitalových transferov</t>
  </si>
  <si>
    <t>výnosy samosprávy zo ŠR</t>
  </si>
  <si>
    <t>Výnosy spolu / bez prev.transferu /</t>
  </si>
  <si>
    <t>Verejno-prosp.sl. - spolu - prevádzkový príspevok</t>
  </si>
  <si>
    <t>Výsledok hospodárenia pred zdanením</t>
  </si>
  <si>
    <t>Pôvodný rozpočet</t>
  </si>
  <si>
    <t>Upravený rozpočet</t>
  </si>
  <si>
    <t>Skutočnosť k 30.6.2011</t>
  </si>
  <si>
    <t>Správa</t>
  </si>
  <si>
    <t>spotreba energií</t>
  </si>
  <si>
    <t>oprava a údržba</t>
  </si>
  <si>
    <t>mzdové náklady</t>
  </si>
  <si>
    <t>doplnkové dôchodkové poistenie</t>
  </si>
  <si>
    <t>ostatné dane a poplatky</t>
  </si>
  <si>
    <t>tvorba ostatných rezerv z prev.činnosti</t>
  </si>
  <si>
    <t>tržby z predaja služieb</t>
  </si>
  <si>
    <t>zúčtovanie ostatných rezerv z prev.činnostu</t>
  </si>
  <si>
    <t>transfer:</t>
  </si>
  <si>
    <t xml:space="preserve"> - prevádzkový</t>
  </si>
  <si>
    <t xml:space="preserve"> - kapitálový transfer</t>
  </si>
  <si>
    <t xml:space="preserve">Prevádzkový transfer spolu </t>
  </si>
  <si>
    <t>Doplnkové služby</t>
  </si>
  <si>
    <t>zúčtovanie ostatných rezerv z prev.činnosti</t>
  </si>
  <si>
    <t>Transfer</t>
  </si>
  <si>
    <t>Strážna služba</t>
  </si>
  <si>
    <t>Prevádzkový transfer spolu</t>
  </si>
  <si>
    <t>Trhoviska,WC,Hubková</t>
  </si>
  <si>
    <t>tržby za predané služby-obce</t>
  </si>
  <si>
    <t>zúčtovanie ostatných  rezerv z prev.čin.</t>
  </si>
  <si>
    <t>zúčtovanie ostatných opravných položiek</t>
  </si>
  <si>
    <t>Príspevok:</t>
  </si>
  <si>
    <t xml:space="preserve">Prevádzkový príspevok spolu </t>
  </si>
  <si>
    <t>Odvoz TKO</t>
  </si>
  <si>
    <t>odpis pohľadávky</t>
  </si>
  <si>
    <t>tvorba ostatných opravných položiek z prev.činn.</t>
  </si>
  <si>
    <t>zúčtovanie ostatných rezerv z prev.čin.</t>
  </si>
  <si>
    <t>Verejné osvetlenie</t>
  </si>
  <si>
    <t>opravy a údržba</t>
  </si>
  <si>
    <t>zákonné zdravotné a sociálne poistenie</t>
  </si>
  <si>
    <t>tržby za vlastné služby</t>
  </si>
  <si>
    <t>Ost.výnosy z prev.čin. / vátená elektrika/</t>
  </si>
  <si>
    <t xml:space="preserve"> - kapitálový</t>
  </si>
  <si>
    <t>Pohrebisko</t>
  </si>
  <si>
    <t>ostatné výnosy z prevádzkových činosti</t>
  </si>
  <si>
    <t>zúčtovanieostatných rezerv z prev.činnosti</t>
  </si>
  <si>
    <t>Prevádzkový príspevok spolu</t>
  </si>
  <si>
    <t xml:space="preserve">Verejná zeleň </t>
  </si>
  <si>
    <t>opravy a udržiavanie</t>
  </si>
  <si>
    <t>ostatné výnosy z preádzkovej činností</t>
  </si>
  <si>
    <t>zúčtovanie ostatných rezerv z prev.činností</t>
  </si>
  <si>
    <t>zúčtovanieostatných opravných položiek</t>
  </si>
  <si>
    <t>Miestne komunikácie</t>
  </si>
  <si>
    <t>tvorba ostatných rezerv z prev.činn.</t>
  </si>
  <si>
    <t>tvorba opravných položiek</t>
  </si>
  <si>
    <t>tržby za ostatné služby</t>
  </si>
  <si>
    <t>ostatné výnosy z prevádzkovej činosti</t>
  </si>
  <si>
    <t>Služby školám</t>
  </si>
  <si>
    <t xml:space="preserve">Transfery spolu </t>
  </si>
  <si>
    <t>Guttmanovo</t>
  </si>
  <si>
    <t xml:space="preserve">Skutočnosť k </t>
  </si>
  <si>
    <t>Pôvodný</t>
  </si>
  <si>
    <t xml:space="preserve"> 30. 06. 2011</t>
  </si>
  <si>
    <t xml:space="preserve">PROGRAM 7:  Šport   </t>
  </si>
  <si>
    <t>predaný tovar</t>
  </si>
  <si>
    <t xml:space="preserve">opravy a udržiavanie </t>
  </si>
  <si>
    <t>ostatné osobné náklady</t>
  </si>
  <si>
    <t>ostané dane a poplatky</t>
  </si>
  <si>
    <t xml:space="preserve">tržby za dlhodobý prenájom </t>
  </si>
  <si>
    <t xml:space="preserve">tržby za krátkodobý prenájom </t>
  </si>
  <si>
    <t>tržby za tovar</t>
  </si>
  <si>
    <t>ostatné finančné výnosy</t>
  </si>
  <si>
    <t>zúčtovanie rezerv, opravných položiek</t>
  </si>
  <si>
    <t>z kapitálových transferov (vo výške odpisov)</t>
  </si>
  <si>
    <t>Šport spolu</t>
  </si>
  <si>
    <t xml:space="preserve"> - prevádzkový príspevok</t>
  </si>
  <si>
    <t xml:space="preserve"> - kapitálový príspevok</t>
  </si>
  <si>
    <t xml:space="preserve"> - príspevok spolu</t>
  </si>
  <si>
    <t>Výsledok hospodárenia</t>
  </si>
  <si>
    <t xml:space="preserve"> 7.1</t>
  </si>
  <si>
    <t>Ski servis a požičovňa lyžiarskeho výstroja</t>
  </si>
  <si>
    <t xml:space="preserve">Príspevok spolu </t>
  </si>
  <si>
    <t xml:space="preserve"> 7.2</t>
  </si>
  <si>
    <t>Rekreačná oblasť Laborec</t>
  </si>
  <si>
    <t xml:space="preserve"> 7.3</t>
  </si>
  <si>
    <t xml:space="preserve"> 7.4</t>
  </si>
  <si>
    <t>Ihriská, pieskoviská, rekreačná oblasť Hubková, miniihrisko</t>
  </si>
  <si>
    <t xml:space="preserve"> 7.5</t>
  </si>
  <si>
    <t>Kúpalisko</t>
  </si>
  <si>
    <t xml:space="preserve"> 7.6</t>
  </si>
  <si>
    <t>Zimný štadión</t>
  </si>
  <si>
    <t xml:space="preserve"> 7.7</t>
  </si>
  <si>
    <t>Zákaznícke informačné centrum</t>
  </si>
  <si>
    <t xml:space="preserve"> 7.8</t>
  </si>
  <si>
    <t>Mestská športová hala</t>
  </si>
  <si>
    <t xml:space="preserve"> 7.9</t>
  </si>
  <si>
    <t>Futbalový štadión</t>
  </si>
  <si>
    <t>DOPLŇUJÚCE ÚDAJE</t>
  </si>
  <si>
    <t>Skutoč.</t>
  </si>
  <si>
    <t>poskytnutý príspevok od zriaď. spolu:</t>
  </si>
  <si>
    <t xml:space="preserve"> - bežný</t>
  </si>
  <si>
    <t xml:space="preserve">obstaranie dlhodobého majetku spolu: </t>
  </si>
  <si>
    <t xml:space="preserve"> - z príspevku od zriaďovateľa</t>
  </si>
  <si>
    <t xml:space="preserve"> - z vlastných zdrojov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</si>
</sst>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@"/>
    <numFmt numFmtId="166" formatCode="#,##0"/>
    <numFmt numFmtId="167" formatCode="#,##0.00"/>
    <numFmt numFmtId="168" formatCode="DD/MM/YYYY"/>
    <numFmt numFmtId="169" formatCode="0"/>
    <numFmt numFmtId="170" formatCode="0%"/>
    <numFmt numFmtId="171" formatCode="0.00"/>
    <numFmt numFmtId="172" formatCode="0.000"/>
    <numFmt numFmtId="173" formatCode="_-* #,##0.00\ _S_k_-;\-* #,##0.00\ _S_k_-;_-* \-??\ _S_k_-;_-@_-"/>
  </numFmts>
  <fonts count="35">
    <font>
      <sz val="10"/>
      <name val="Arial"/>
      <family val="2"/>
    </font>
    <font>
      <sz val="10"/>
      <name val="Arial CE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i/>
      <sz val="9"/>
      <name val="Calibri"/>
      <family val="2"/>
    </font>
    <font>
      <b/>
      <i/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i/>
      <sz val="9"/>
      <name val="Calibri"/>
      <family val="2"/>
    </font>
    <font>
      <i/>
      <sz val="10"/>
      <name val="Calibri"/>
      <family val="2"/>
    </font>
    <font>
      <b/>
      <sz val="11"/>
      <name val="Arial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11"/>
      <name val="Arial CE"/>
      <family val="2"/>
    </font>
    <font>
      <sz val="9"/>
      <color indexed="8"/>
      <name val="Arial"/>
      <family val="2"/>
    </font>
    <font>
      <sz val="9"/>
      <color indexed="9"/>
      <name val="Arial CE"/>
      <family val="2"/>
    </font>
    <font>
      <b/>
      <sz val="10"/>
      <name val="Arial CE"/>
      <family val="2"/>
    </font>
    <font>
      <b/>
      <i/>
      <sz val="9"/>
      <name val="Arial CE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 CE"/>
      <family val="2"/>
    </font>
    <font>
      <sz val="11"/>
      <name val="Arial CE"/>
      <family val="2"/>
    </font>
    <font>
      <b/>
      <i/>
      <sz val="11"/>
      <name val="Arial CE"/>
      <family val="2"/>
    </font>
    <font>
      <i/>
      <sz val="9"/>
      <name val="Arial CE"/>
      <family val="2"/>
    </font>
    <font>
      <sz val="10"/>
      <color indexed="9"/>
      <name val="Arial CE"/>
      <family val="2"/>
    </font>
    <font>
      <b/>
      <sz val="9"/>
      <color indexed="9"/>
      <name val="Arial CE"/>
      <family val="2"/>
    </font>
    <font>
      <i/>
      <sz val="11"/>
      <name val="Arial CE"/>
      <family val="2"/>
    </font>
    <font>
      <b/>
      <sz val="9"/>
      <color indexed="8"/>
      <name val="Arial CE"/>
      <family val="2"/>
    </font>
    <font>
      <sz val="10"/>
      <color indexed="8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4"/>
      <name val="Arial CE"/>
      <family val="2"/>
    </font>
  </fonts>
  <fills count="13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0"/>
        <bgColor indexed="64"/>
      </patternFill>
    </fill>
  </fills>
  <borders count="50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</cellStyleXfs>
  <cellXfs count="500">
    <xf numFmtId="164" fontId="0" fillId="0" borderId="0" xfId="0" applyAlignment="1">
      <alignment/>
    </xf>
    <xf numFmtId="164" fontId="2" fillId="0" borderId="0" xfId="22">
      <alignment/>
      <protection/>
    </xf>
    <xf numFmtId="164" fontId="2" fillId="0" borderId="0" xfId="22" applyProtection="1">
      <alignment/>
      <protection locked="0"/>
    </xf>
    <xf numFmtId="164" fontId="3" fillId="0" borderId="0" xfId="22" applyFont="1" applyAlignment="1">
      <alignment horizontal="center"/>
      <protection/>
    </xf>
    <xf numFmtId="164" fontId="4" fillId="2" borderId="1" xfId="22" applyFont="1" applyFill="1" applyBorder="1" applyProtection="1">
      <alignment/>
      <protection locked="0"/>
    </xf>
    <xf numFmtId="164" fontId="4" fillId="2" borderId="1" xfId="22" applyFont="1" applyFill="1" applyBorder="1" applyAlignment="1" applyProtection="1">
      <alignment horizontal="center"/>
      <protection locked="0"/>
    </xf>
    <xf numFmtId="164" fontId="4" fillId="2" borderId="2" xfId="22" applyFont="1" applyFill="1" applyBorder="1" applyAlignment="1" applyProtection="1">
      <alignment horizontal="center"/>
      <protection locked="0"/>
    </xf>
    <xf numFmtId="165" fontId="4" fillId="2" borderId="3" xfId="22" applyNumberFormat="1" applyFont="1" applyFill="1" applyBorder="1" applyAlignment="1" applyProtection="1">
      <alignment horizontal="center"/>
      <protection locked="0"/>
    </xf>
    <xf numFmtId="165" fontId="4" fillId="2" borderId="4" xfId="22" applyNumberFormat="1" applyFont="1" applyFill="1" applyBorder="1" applyAlignment="1" applyProtection="1">
      <alignment horizontal="center"/>
      <protection locked="0"/>
    </xf>
    <xf numFmtId="164" fontId="5" fillId="3" borderId="1" xfId="22" applyFont="1" applyFill="1" applyBorder="1" applyProtection="1">
      <alignment/>
      <protection locked="0"/>
    </xf>
    <xf numFmtId="166" fontId="5" fillId="3" borderId="1" xfId="22" applyNumberFormat="1" applyFont="1" applyFill="1" applyBorder="1" applyProtection="1">
      <alignment/>
      <protection locked="0"/>
    </xf>
    <xf numFmtId="166" fontId="5" fillId="3" borderId="1" xfId="22" applyNumberFormat="1" applyFont="1" applyFill="1" applyBorder="1" applyProtection="1">
      <alignment/>
      <protection/>
    </xf>
    <xf numFmtId="167" fontId="5" fillId="3" borderId="1" xfId="22" applyNumberFormat="1" applyFont="1" applyFill="1" applyBorder="1" applyProtection="1">
      <alignment/>
      <protection/>
    </xf>
    <xf numFmtId="164" fontId="5" fillId="4" borderId="1" xfId="22" applyFont="1" applyFill="1" applyBorder="1" applyProtection="1">
      <alignment/>
      <protection locked="0"/>
    </xf>
    <xf numFmtId="166" fontId="5" fillId="4" borderId="1" xfId="22" applyNumberFormat="1" applyFont="1" applyFill="1" applyBorder="1" applyProtection="1">
      <alignment/>
      <protection locked="0"/>
    </xf>
    <xf numFmtId="166" fontId="5" fillId="4" borderId="1" xfId="22" applyNumberFormat="1" applyFont="1" applyFill="1" applyBorder="1" applyProtection="1">
      <alignment/>
      <protection hidden="1"/>
    </xf>
    <xf numFmtId="167" fontId="5" fillId="4" borderId="1" xfId="22" applyNumberFormat="1" applyFont="1" applyFill="1" applyBorder="1" applyProtection="1">
      <alignment/>
      <protection hidden="1"/>
    </xf>
    <xf numFmtId="167" fontId="5" fillId="4" borderId="1" xfId="22" applyNumberFormat="1" applyFont="1" applyFill="1" applyBorder="1" applyProtection="1">
      <alignment/>
      <protection/>
    </xf>
    <xf numFmtId="164" fontId="3" fillId="0" borderId="1" xfId="22" applyFont="1" applyFill="1" applyBorder="1" applyProtection="1">
      <alignment/>
      <protection locked="0"/>
    </xf>
    <xf numFmtId="166" fontId="3" fillId="0" borderId="1" xfId="22" applyNumberFormat="1" applyFont="1" applyFill="1" applyBorder="1" applyProtection="1">
      <alignment/>
      <protection locked="0"/>
    </xf>
    <xf numFmtId="167" fontId="6" fillId="5" borderId="1" xfId="22" applyNumberFormat="1" applyFont="1" applyFill="1" applyBorder="1" applyProtection="1">
      <alignment/>
      <protection/>
    </xf>
    <xf numFmtId="167" fontId="3" fillId="0" borderId="1" xfId="22" applyNumberFormat="1" applyFont="1" applyFill="1" applyBorder="1" applyProtection="1">
      <alignment/>
      <protection locked="0"/>
    </xf>
    <xf numFmtId="164" fontId="5" fillId="0" borderId="1" xfId="22" applyFont="1" applyFill="1" applyBorder="1" applyProtection="1">
      <alignment/>
      <protection locked="0"/>
    </xf>
    <xf numFmtId="166" fontId="5" fillId="0" borderId="1" xfId="22" applyNumberFormat="1" applyFont="1" applyFill="1" applyBorder="1" applyProtection="1">
      <alignment/>
      <protection locked="0"/>
    </xf>
    <xf numFmtId="166" fontId="5" fillId="0" borderId="1" xfId="22" applyNumberFormat="1" applyFont="1" applyFill="1" applyBorder="1" applyProtection="1">
      <alignment/>
      <protection hidden="1"/>
    </xf>
    <xf numFmtId="167" fontId="5" fillId="5" borderId="1" xfId="22" applyNumberFormat="1" applyFont="1" applyFill="1" applyBorder="1" applyProtection="1">
      <alignment/>
      <protection/>
    </xf>
    <xf numFmtId="164" fontId="4" fillId="3" borderId="1" xfId="22" applyFont="1" applyFill="1" applyBorder="1" applyProtection="1">
      <alignment/>
      <protection locked="0"/>
    </xf>
    <xf numFmtId="166" fontId="4" fillId="3" borderId="1" xfId="22" applyNumberFormat="1" applyFont="1" applyFill="1" applyBorder="1" applyProtection="1">
      <alignment/>
      <protection locked="0"/>
    </xf>
    <xf numFmtId="166" fontId="4" fillId="3" borderId="1" xfId="22" applyNumberFormat="1" applyFont="1" applyFill="1" applyBorder="1" applyProtection="1">
      <alignment/>
      <protection/>
    </xf>
    <xf numFmtId="167" fontId="4" fillId="3" borderId="1" xfId="22" applyNumberFormat="1" applyFont="1" applyFill="1" applyBorder="1" applyProtection="1">
      <alignment/>
      <protection/>
    </xf>
    <xf numFmtId="166" fontId="3" fillId="0" borderId="1" xfId="22" applyNumberFormat="1" applyFont="1" applyFill="1" applyBorder="1" applyAlignment="1" applyProtection="1">
      <alignment horizontal="right"/>
      <protection locked="0"/>
    </xf>
    <xf numFmtId="166" fontId="5" fillId="3" borderId="1" xfId="22" applyNumberFormat="1" applyFont="1" applyFill="1" applyBorder="1" applyProtection="1">
      <alignment/>
      <protection hidden="1"/>
    </xf>
    <xf numFmtId="167" fontId="5" fillId="3" borderId="1" xfId="22" applyNumberFormat="1" applyFont="1" applyFill="1" applyBorder="1" applyProtection="1">
      <alignment/>
      <protection hidden="1"/>
    </xf>
    <xf numFmtId="167" fontId="6" fillId="3" borderId="1" xfId="22" applyNumberFormat="1" applyFont="1" applyFill="1" applyBorder="1" applyProtection="1">
      <alignment/>
      <protection/>
    </xf>
    <xf numFmtId="167" fontId="5" fillId="4" borderId="1" xfId="22" applyNumberFormat="1" applyFont="1" applyFill="1" applyBorder="1" applyProtection="1">
      <alignment/>
      <protection locked="0"/>
    </xf>
    <xf numFmtId="167" fontId="5" fillId="0" borderId="1" xfId="22" applyNumberFormat="1" applyFont="1" applyFill="1" applyBorder="1" applyProtection="1">
      <alignment/>
      <protection hidden="1"/>
    </xf>
    <xf numFmtId="164" fontId="5" fillId="2" borderId="1" xfId="22" applyFont="1" applyFill="1" applyBorder="1" applyProtection="1">
      <alignment/>
      <protection locked="0"/>
    </xf>
    <xf numFmtId="166" fontId="3" fillId="2" borderId="1" xfId="22" applyNumberFormat="1" applyFont="1" applyFill="1" applyBorder="1" applyProtection="1">
      <alignment/>
      <protection locked="0"/>
    </xf>
    <xf numFmtId="166" fontId="5" fillId="2" borderId="1" xfId="22" applyNumberFormat="1" applyFont="1" applyFill="1" applyBorder="1" applyProtection="1">
      <alignment/>
      <protection hidden="1"/>
    </xf>
    <xf numFmtId="167" fontId="5" fillId="2" borderId="1" xfId="22" applyNumberFormat="1" applyFont="1" applyFill="1" applyBorder="1" applyProtection="1">
      <alignment/>
      <protection/>
    </xf>
    <xf numFmtId="164" fontId="2" fillId="0" borderId="0" xfId="22" applyFont="1">
      <alignment/>
      <protection/>
    </xf>
    <xf numFmtId="164" fontId="3" fillId="0" borderId="0" xfId="22" applyFont="1" applyProtection="1">
      <alignment/>
      <protection locked="0"/>
    </xf>
    <xf numFmtId="164" fontId="4" fillId="6" borderId="1" xfId="22" applyFont="1" applyFill="1" applyBorder="1" applyProtection="1">
      <alignment/>
      <protection locked="0"/>
    </xf>
    <xf numFmtId="164" fontId="4" fillId="6" borderId="1" xfId="22" applyFont="1" applyFill="1" applyBorder="1" applyAlignment="1" applyProtection="1">
      <alignment horizontal="center"/>
      <protection locked="0"/>
    </xf>
    <xf numFmtId="164" fontId="4" fillId="6" borderId="5" xfId="22" applyFont="1" applyFill="1" applyBorder="1" applyAlignment="1" applyProtection="1">
      <alignment horizontal="center"/>
      <protection locked="0"/>
    </xf>
    <xf numFmtId="164" fontId="4" fillId="6" borderId="2" xfId="22" applyFont="1" applyFill="1" applyBorder="1" applyAlignment="1" applyProtection="1">
      <alignment horizontal="center"/>
      <protection locked="0"/>
    </xf>
    <xf numFmtId="165" fontId="4" fillId="6" borderId="0" xfId="22" applyNumberFormat="1" applyFont="1" applyFill="1" applyBorder="1" applyAlignment="1" applyProtection="1">
      <alignment horizontal="center"/>
      <protection locked="0"/>
    </xf>
    <xf numFmtId="168" fontId="4" fillId="6" borderId="4" xfId="22" applyNumberFormat="1" applyFont="1" applyFill="1" applyBorder="1" applyAlignment="1" applyProtection="1">
      <alignment horizontal="center"/>
      <protection locked="0"/>
    </xf>
    <xf numFmtId="165" fontId="4" fillId="6" borderId="4" xfId="22" applyNumberFormat="1" applyFont="1" applyFill="1" applyBorder="1" applyAlignment="1" applyProtection="1">
      <alignment horizontal="center"/>
      <protection locked="0"/>
    </xf>
    <xf numFmtId="164" fontId="5" fillId="7" borderId="1" xfId="22" applyFont="1" applyFill="1" applyBorder="1" applyProtection="1">
      <alignment/>
      <protection locked="0"/>
    </xf>
    <xf numFmtId="166" fontId="5" fillId="7" borderId="1" xfId="22" applyNumberFormat="1" applyFont="1" applyFill="1" applyBorder="1" applyProtection="1">
      <alignment/>
      <protection locked="0"/>
    </xf>
    <xf numFmtId="166" fontId="5" fillId="7" borderId="1" xfId="22" applyNumberFormat="1" applyFont="1" applyFill="1" applyBorder="1" applyProtection="1">
      <alignment/>
      <protection/>
    </xf>
    <xf numFmtId="167" fontId="5" fillId="7" borderId="1" xfId="22" applyNumberFormat="1" applyFont="1" applyFill="1" applyBorder="1" applyProtection="1">
      <alignment/>
      <protection/>
    </xf>
    <xf numFmtId="167" fontId="5" fillId="7" borderId="1" xfId="22" applyNumberFormat="1" applyFont="1" applyFill="1" applyBorder="1" applyProtection="1">
      <alignment/>
      <protection locked="0"/>
    </xf>
    <xf numFmtId="164" fontId="5" fillId="0" borderId="1" xfId="22" applyFont="1" applyBorder="1" applyProtection="1">
      <alignment/>
      <protection locked="0"/>
    </xf>
    <xf numFmtId="166" fontId="5" fillId="0" borderId="1" xfId="22" applyNumberFormat="1" applyFont="1" applyBorder="1" applyProtection="1">
      <alignment/>
      <protection locked="0"/>
    </xf>
    <xf numFmtId="167" fontId="5" fillId="0" borderId="1" xfId="22" applyNumberFormat="1" applyFont="1" applyBorder="1" applyProtection="1">
      <alignment/>
      <protection locked="0"/>
    </xf>
    <xf numFmtId="167" fontId="5" fillId="5" borderId="1" xfId="22" applyNumberFormat="1" applyFont="1" applyFill="1" applyBorder="1" applyProtection="1">
      <alignment/>
      <protection locked="0"/>
    </xf>
    <xf numFmtId="164" fontId="7" fillId="0" borderId="1" xfId="22" applyFont="1" applyBorder="1" applyProtection="1">
      <alignment/>
      <protection locked="0"/>
    </xf>
    <xf numFmtId="166" fontId="3" fillId="0" borderId="1" xfId="22" applyNumberFormat="1" applyFont="1" applyBorder="1" applyProtection="1">
      <alignment/>
      <protection locked="0"/>
    </xf>
    <xf numFmtId="167" fontId="6" fillId="0" borderId="1" xfId="22" applyNumberFormat="1" applyFont="1" applyBorder="1" applyProtection="1">
      <alignment/>
      <protection locked="0"/>
    </xf>
    <xf numFmtId="167" fontId="6" fillId="5" borderId="1" xfId="22" applyNumberFormat="1" applyFont="1" applyFill="1" applyBorder="1" applyProtection="1">
      <alignment/>
      <protection locked="0"/>
    </xf>
    <xf numFmtId="164" fontId="3" fillId="0" borderId="1" xfId="22" applyFont="1" applyBorder="1" applyProtection="1">
      <alignment/>
      <protection locked="0"/>
    </xf>
    <xf numFmtId="164" fontId="8" fillId="0" borderId="1" xfId="22" applyFont="1" applyBorder="1" applyProtection="1">
      <alignment/>
      <protection locked="0"/>
    </xf>
    <xf numFmtId="166" fontId="8" fillId="0" borderId="1" xfId="22" applyNumberFormat="1" applyFont="1" applyBorder="1" applyAlignment="1" applyProtection="1">
      <alignment horizontal="right"/>
      <protection locked="0"/>
    </xf>
    <xf numFmtId="166" fontId="9" fillId="0" borderId="1" xfId="22" applyNumberFormat="1" applyFont="1" applyBorder="1" applyProtection="1">
      <alignment/>
      <protection locked="0"/>
    </xf>
    <xf numFmtId="167" fontId="9" fillId="0" borderId="1" xfId="22" applyNumberFormat="1" applyFont="1" applyBorder="1" applyProtection="1">
      <alignment/>
      <protection locked="0"/>
    </xf>
    <xf numFmtId="167" fontId="6" fillId="7" borderId="1" xfId="22" applyNumberFormat="1" applyFont="1" applyFill="1" applyBorder="1" applyProtection="1">
      <alignment/>
      <protection locked="0"/>
    </xf>
    <xf numFmtId="164" fontId="10" fillId="0" borderId="1" xfId="22" applyFont="1" applyBorder="1" applyProtection="1">
      <alignment/>
      <protection locked="0"/>
    </xf>
    <xf numFmtId="166" fontId="3" fillId="0" borderId="1" xfId="22" applyNumberFormat="1" applyFont="1" applyBorder="1" applyAlignment="1" applyProtection="1">
      <alignment horizontal="right"/>
      <protection locked="0"/>
    </xf>
    <xf numFmtId="167" fontId="3" fillId="0" borderId="1" xfId="22" applyNumberFormat="1" applyFont="1" applyBorder="1" applyProtection="1">
      <alignment/>
      <protection locked="0"/>
    </xf>
    <xf numFmtId="166" fontId="11" fillId="0" borderId="1" xfId="22" applyNumberFormat="1" applyFont="1" applyBorder="1" applyProtection="1">
      <alignment/>
      <protection locked="0"/>
    </xf>
    <xf numFmtId="166" fontId="5" fillId="3" borderId="1" xfId="22" applyNumberFormat="1" applyFont="1" applyFill="1" applyBorder="1" applyAlignment="1" applyProtection="1">
      <alignment horizontal="right"/>
      <protection locked="0"/>
    </xf>
    <xf numFmtId="164" fontId="5" fillId="6" borderId="1" xfId="22" applyFont="1" applyFill="1" applyBorder="1" applyProtection="1">
      <alignment/>
      <protection locked="0"/>
    </xf>
    <xf numFmtId="166" fontId="5" fillId="6" borderId="1" xfId="22" applyNumberFormat="1" applyFont="1" applyFill="1" applyBorder="1" applyProtection="1">
      <alignment/>
      <protection locked="0"/>
    </xf>
    <xf numFmtId="166" fontId="5" fillId="6" borderId="1" xfId="22" applyNumberFormat="1" applyFont="1" applyFill="1" applyBorder="1" applyProtection="1">
      <alignment/>
      <protection/>
    </xf>
    <xf numFmtId="167" fontId="5" fillId="6" borderId="1" xfId="22" applyNumberFormat="1" applyFont="1" applyFill="1" applyBorder="1" applyProtection="1">
      <alignment/>
      <protection/>
    </xf>
    <xf numFmtId="167" fontId="5" fillId="8" borderId="1" xfId="22" applyNumberFormat="1" applyFont="1" applyFill="1" applyBorder="1" applyProtection="1">
      <alignment/>
      <protection locked="0"/>
    </xf>
    <xf numFmtId="164" fontId="5" fillId="2" borderId="2" xfId="22" applyFont="1" applyFill="1" applyBorder="1" applyProtection="1">
      <alignment/>
      <protection locked="0"/>
    </xf>
    <xf numFmtId="164" fontId="5" fillId="2" borderId="6" xfId="22" applyFont="1" applyFill="1" applyBorder="1" applyProtection="1">
      <alignment/>
      <protection locked="0"/>
    </xf>
    <xf numFmtId="164" fontId="5" fillId="2" borderId="1" xfId="22" applyFont="1" applyFill="1" applyBorder="1" applyAlignment="1" applyProtection="1">
      <alignment horizontal="center"/>
      <protection locked="0"/>
    </xf>
    <xf numFmtId="164" fontId="5" fillId="2" borderId="5" xfId="22" applyFont="1" applyFill="1" applyBorder="1" applyAlignment="1" applyProtection="1">
      <alignment horizontal="center"/>
      <protection locked="0"/>
    </xf>
    <xf numFmtId="166" fontId="5" fillId="2" borderId="2" xfId="22" applyNumberFormat="1" applyFont="1" applyFill="1" applyBorder="1" applyAlignment="1" applyProtection="1">
      <alignment horizontal="center"/>
      <protection locked="0"/>
    </xf>
    <xf numFmtId="164" fontId="5" fillId="2" borderId="7" xfId="22" applyFont="1" applyFill="1" applyBorder="1" applyProtection="1">
      <alignment/>
      <protection locked="0"/>
    </xf>
    <xf numFmtId="164" fontId="6" fillId="2" borderId="8" xfId="22" applyFont="1" applyFill="1" applyBorder="1" applyProtection="1">
      <alignment/>
      <protection locked="0"/>
    </xf>
    <xf numFmtId="165" fontId="5" fillId="2" borderId="9" xfId="22" applyNumberFormat="1" applyFont="1" applyFill="1" applyBorder="1" applyAlignment="1" applyProtection="1">
      <alignment horizontal="center"/>
      <protection locked="0"/>
    </xf>
    <xf numFmtId="168" fontId="5" fillId="2" borderId="7" xfId="22" applyNumberFormat="1" applyFont="1" applyFill="1" applyBorder="1" applyAlignment="1" applyProtection="1">
      <alignment horizontal="center"/>
      <protection locked="0"/>
    </xf>
    <xf numFmtId="165" fontId="5" fillId="2" borderId="7" xfId="22" applyNumberFormat="1" applyFont="1" applyFill="1" applyBorder="1" applyAlignment="1" applyProtection="1">
      <alignment horizontal="center"/>
      <protection locked="0"/>
    </xf>
    <xf numFmtId="165" fontId="5" fillId="3" borderId="1" xfId="22" applyNumberFormat="1" applyFont="1" applyFill="1" applyBorder="1" applyAlignment="1" applyProtection="1">
      <alignment horizontal="left"/>
      <protection locked="0"/>
    </xf>
    <xf numFmtId="166" fontId="5" fillId="3" borderId="1" xfId="22" applyNumberFormat="1" applyFont="1" applyFill="1" applyBorder="1" applyAlignment="1" applyProtection="1">
      <alignment horizontal="right"/>
      <protection hidden="1"/>
    </xf>
    <xf numFmtId="167" fontId="5" fillId="3" borderId="1" xfId="22" applyNumberFormat="1" applyFont="1" applyFill="1" applyBorder="1" applyAlignment="1" applyProtection="1">
      <alignment horizontal="right"/>
      <protection hidden="1"/>
    </xf>
    <xf numFmtId="167" fontId="5" fillId="3" borderId="1" xfId="22" applyNumberFormat="1" applyFont="1" applyFill="1" applyBorder="1" applyAlignment="1" applyProtection="1">
      <alignment horizontal="right"/>
      <protection locked="0"/>
    </xf>
    <xf numFmtId="166" fontId="6" fillId="3" borderId="1" xfId="22" applyNumberFormat="1" applyFont="1" applyFill="1" applyBorder="1" applyAlignment="1" applyProtection="1">
      <alignment horizontal="right"/>
      <protection locked="0"/>
    </xf>
    <xf numFmtId="167" fontId="6" fillId="3" borderId="1" xfId="22" applyNumberFormat="1" applyFont="1" applyFill="1" applyBorder="1" applyAlignment="1" applyProtection="1">
      <alignment horizontal="right"/>
      <protection locked="0"/>
    </xf>
    <xf numFmtId="165" fontId="6" fillId="0" borderId="1" xfId="22" applyNumberFormat="1" applyFont="1" applyBorder="1" applyAlignment="1" applyProtection="1">
      <alignment horizontal="left"/>
      <protection locked="0"/>
    </xf>
    <xf numFmtId="164" fontId="6" fillId="0" borderId="1" xfId="22" applyFont="1" applyBorder="1" applyProtection="1">
      <alignment/>
      <protection locked="0"/>
    </xf>
    <xf numFmtId="166" fontId="6" fillId="0" borderId="1" xfId="22" applyNumberFormat="1" applyFont="1" applyBorder="1" applyAlignment="1" applyProtection="1">
      <alignment horizontal="right"/>
      <protection locked="0"/>
    </xf>
    <xf numFmtId="167" fontId="6" fillId="0" borderId="1" xfId="22" applyNumberFormat="1" applyFont="1" applyFill="1" applyBorder="1" applyAlignment="1" applyProtection="1">
      <alignment horizontal="right"/>
      <protection hidden="1"/>
    </xf>
    <xf numFmtId="167" fontId="6" fillId="5" borderId="1" xfId="22" applyNumberFormat="1" applyFont="1" applyFill="1" applyBorder="1" applyAlignment="1" applyProtection="1">
      <alignment horizontal="right"/>
      <protection locked="0"/>
    </xf>
    <xf numFmtId="165" fontId="6" fillId="0" borderId="1" xfId="22" applyNumberFormat="1" applyFont="1" applyBorder="1" applyProtection="1">
      <alignment/>
      <protection locked="0"/>
    </xf>
    <xf numFmtId="165" fontId="5" fillId="0" borderId="1" xfId="22" applyNumberFormat="1" applyFont="1" applyBorder="1" applyProtection="1">
      <alignment/>
      <protection locked="0"/>
    </xf>
    <xf numFmtId="164" fontId="2" fillId="0" borderId="3" xfId="22" applyFont="1" applyBorder="1" applyProtection="1">
      <alignment/>
      <protection locked="0"/>
    </xf>
    <xf numFmtId="164" fontId="2" fillId="0" borderId="0" xfId="22" applyFont="1" applyProtection="1">
      <alignment/>
      <protection locked="0"/>
    </xf>
    <xf numFmtId="165" fontId="5" fillId="3" borderId="1" xfId="22" applyNumberFormat="1" applyFont="1" applyFill="1" applyBorder="1" applyProtection="1">
      <alignment/>
      <protection locked="0"/>
    </xf>
    <xf numFmtId="166" fontId="6" fillId="0" borderId="0" xfId="22" applyNumberFormat="1" applyFont="1" applyProtection="1">
      <alignment/>
      <protection locked="0"/>
    </xf>
    <xf numFmtId="164" fontId="6" fillId="0" borderId="3" xfId="22" applyFont="1" applyBorder="1" applyProtection="1">
      <alignment/>
      <protection locked="0"/>
    </xf>
    <xf numFmtId="166" fontId="6" fillId="0" borderId="0" xfId="22" applyNumberFormat="1" applyFont="1" applyAlignment="1" applyProtection="1">
      <alignment horizontal="right"/>
      <protection locked="0"/>
    </xf>
    <xf numFmtId="167" fontId="5" fillId="0" borderId="1" xfId="22" applyNumberFormat="1" applyFont="1" applyFill="1" applyBorder="1" applyAlignment="1" applyProtection="1">
      <alignment horizontal="right"/>
      <protection hidden="1"/>
    </xf>
    <xf numFmtId="166" fontId="6" fillId="0" borderId="1" xfId="22" applyNumberFormat="1" applyFont="1" applyBorder="1" applyProtection="1">
      <alignment/>
      <protection locked="0"/>
    </xf>
    <xf numFmtId="165" fontId="6" fillId="2" borderId="1" xfId="22" applyNumberFormat="1" applyFont="1" applyFill="1" applyBorder="1" applyProtection="1">
      <alignment/>
      <protection locked="0"/>
    </xf>
    <xf numFmtId="166" fontId="5" fillId="2" borderId="1" xfId="22" applyNumberFormat="1" applyFont="1" applyFill="1" applyBorder="1" applyProtection="1">
      <alignment/>
      <protection locked="0"/>
    </xf>
    <xf numFmtId="166" fontId="5" fillId="2" borderId="1" xfId="22" applyNumberFormat="1" applyFont="1" applyFill="1" applyBorder="1" applyAlignment="1" applyProtection="1">
      <alignment horizontal="right"/>
      <protection locked="0"/>
    </xf>
    <xf numFmtId="167" fontId="5" fillId="2" borderId="1" xfId="22" applyNumberFormat="1" applyFont="1" applyFill="1" applyBorder="1" applyAlignment="1" applyProtection="1">
      <alignment horizontal="right"/>
      <protection locked="0"/>
    </xf>
    <xf numFmtId="164" fontId="6" fillId="2" borderId="1" xfId="22" applyFont="1" applyFill="1" applyBorder="1" applyProtection="1">
      <alignment/>
      <protection locked="0"/>
    </xf>
    <xf numFmtId="164" fontId="13" fillId="4" borderId="10" xfId="20" applyFont="1" applyFill="1" applyBorder="1" applyAlignment="1">
      <alignment horizontal="center"/>
      <protection/>
    </xf>
    <xf numFmtId="164" fontId="14" fillId="4" borderId="10" xfId="20" applyFont="1" applyFill="1" applyBorder="1" applyAlignment="1">
      <alignment horizontal="center" vertical="center" wrapText="1" shrinkToFit="1"/>
      <protection/>
    </xf>
    <xf numFmtId="164" fontId="14" fillId="4" borderId="10" xfId="20" applyFont="1" applyFill="1" applyBorder="1" applyAlignment="1">
      <alignment horizontal="center" vertical="center" shrinkToFit="1"/>
      <protection/>
    </xf>
    <xf numFmtId="164" fontId="1" fillId="4" borderId="10" xfId="20" applyFont="1" applyFill="1" applyBorder="1" applyAlignment="1">
      <alignment horizontal="center" vertical="center"/>
      <protection/>
    </xf>
    <xf numFmtId="164" fontId="15" fillId="4" borderId="10" xfId="20" applyFont="1" applyFill="1" applyBorder="1" applyAlignment="1">
      <alignment horizontal="center" vertical="center"/>
      <protection/>
    </xf>
    <xf numFmtId="164" fontId="15" fillId="4" borderId="11" xfId="20" applyFont="1" applyFill="1" applyBorder="1" applyAlignment="1">
      <alignment horizontal="center" vertical="center"/>
      <protection/>
    </xf>
    <xf numFmtId="164" fontId="1" fillId="4" borderId="12" xfId="20" applyFill="1" applyBorder="1">
      <alignment/>
      <protection/>
    </xf>
    <xf numFmtId="164" fontId="14" fillId="4" borderId="10" xfId="20" applyFont="1" applyFill="1" applyBorder="1" applyAlignment="1">
      <alignment horizontal="center" vertical="center"/>
      <protection/>
    </xf>
    <xf numFmtId="164" fontId="14" fillId="4" borderId="0" xfId="20" applyFont="1" applyFill="1" applyBorder="1" applyAlignment="1">
      <alignment horizontal="center" vertical="center" shrinkToFit="1"/>
      <protection/>
    </xf>
    <xf numFmtId="164" fontId="14" fillId="4" borderId="13" xfId="20" applyFont="1" applyFill="1" applyBorder="1" applyAlignment="1">
      <alignment horizontal="center" vertical="center"/>
      <protection/>
    </xf>
    <xf numFmtId="168" fontId="14" fillId="4" borderId="0" xfId="20" applyNumberFormat="1" applyFont="1" applyFill="1" applyBorder="1" applyAlignment="1">
      <alignment horizontal="center" vertical="center"/>
      <protection/>
    </xf>
    <xf numFmtId="164" fontId="14" fillId="4" borderId="14" xfId="20" applyFont="1" applyFill="1" applyBorder="1" applyAlignment="1">
      <alignment horizontal="center" vertical="center"/>
      <protection/>
    </xf>
    <xf numFmtId="164" fontId="14" fillId="4" borderId="15" xfId="20" applyFont="1" applyFill="1" applyBorder="1" applyAlignment="1">
      <alignment horizontal="center" vertical="center"/>
      <protection/>
    </xf>
    <xf numFmtId="164" fontId="16" fillId="9" borderId="10" xfId="20" applyFont="1" applyFill="1" applyBorder="1" applyAlignment="1">
      <alignment horizontal="left" vertical="center"/>
      <protection/>
    </xf>
    <xf numFmtId="169" fontId="15" fillId="10" borderId="15" xfId="20" applyNumberFormat="1" applyFont="1" applyFill="1" applyBorder="1" applyAlignment="1">
      <alignment horizontal="center" vertical="center"/>
      <protection/>
    </xf>
    <xf numFmtId="164" fontId="15" fillId="10" borderId="16" xfId="20" applyFont="1" applyFill="1" applyBorder="1" applyAlignment="1">
      <alignment vertical="center"/>
      <protection/>
    </xf>
    <xf numFmtId="164" fontId="14" fillId="10" borderId="11" xfId="20" applyFont="1" applyFill="1" applyBorder="1" applyAlignment="1">
      <alignment/>
      <protection/>
    </xf>
    <xf numFmtId="164" fontId="15" fillId="10" borderId="12" xfId="20" applyFont="1" applyFill="1" applyBorder="1" applyAlignment="1">
      <alignment/>
      <protection/>
    </xf>
    <xf numFmtId="164" fontId="15" fillId="10" borderId="10" xfId="20" applyFont="1" applyFill="1" applyBorder="1" applyAlignment="1">
      <alignment/>
      <protection/>
    </xf>
    <xf numFmtId="164" fontId="1" fillId="0" borderId="10" xfId="20" applyBorder="1">
      <alignment/>
      <protection/>
    </xf>
    <xf numFmtId="164" fontId="14" fillId="0" borderId="10" xfId="20" applyFont="1" applyBorder="1">
      <alignment/>
      <protection/>
    </xf>
    <xf numFmtId="164" fontId="15" fillId="0" borderId="10" xfId="20" applyFont="1" applyBorder="1" applyAlignment="1">
      <alignment/>
      <protection/>
    </xf>
    <xf numFmtId="166" fontId="15" fillId="0" borderId="10" xfId="20" applyNumberFormat="1" applyFont="1" applyBorder="1">
      <alignment/>
      <protection/>
    </xf>
    <xf numFmtId="170" fontId="15" fillId="0" borderId="10" xfId="20" applyNumberFormat="1" applyFont="1" applyBorder="1">
      <alignment/>
      <protection/>
    </xf>
    <xf numFmtId="166" fontId="17" fillId="0" borderId="10" xfId="21" applyNumberFormat="1" applyFont="1" applyBorder="1">
      <alignment/>
      <protection/>
    </xf>
    <xf numFmtId="164" fontId="15" fillId="0" borderId="10" xfId="20" applyFont="1" applyBorder="1">
      <alignment/>
      <protection/>
    </xf>
    <xf numFmtId="170" fontId="15" fillId="0" borderId="10" xfId="20" applyNumberFormat="1" applyFont="1" applyBorder="1" applyAlignment="1">
      <alignment horizontal="right"/>
      <protection/>
    </xf>
    <xf numFmtId="166" fontId="15" fillId="0" borderId="10" xfId="20" applyNumberFormat="1" applyFont="1" applyBorder="1" applyAlignment="1">
      <alignment horizontal="right"/>
      <protection/>
    </xf>
    <xf numFmtId="166" fontId="15" fillId="0" borderId="10" xfId="20" applyNumberFormat="1" applyFont="1" applyBorder="1" applyAlignment="1">
      <alignment shrinkToFit="1"/>
      <protection/>
    </xf>
    <xf numFmtId="164" fontId="14" fillId="0" borderId="10" xfId="20" applyFont="1" applyBorder="1" applyAlignment="1">
      <alignment horizontal="right"/>
      <protection/>
    </xf>
    <xf numFmtId="164" fontId="15" fillId="0" borderId="10" xfId="20" applyFont="1" applyBorder="1" applyAlignment="1">
      <alignment horizontal="left"/>
      <protection/>
    </xf>
    <xf numFmtId="164" fontId="15" fillId="3" borderId="10" xfId="20" applyFont="1" applyFill="1" applyBorder="1">
      <alignment/>
      <protection/>
    </xf>
    <xf numFmtId="164" fontId="14" fillId="3" borderId="10" xfId="20" applyFont="1" applyFill="1" applyBorder="1" applyAlignment="1">
      <alignment/>
      <protection/>
    </xf>
    <xf numFmtId="166" fontId="14" fillId="3" borderId="10" xfId="20" applyNumberFormat="1" applyFont="1" applyFill="1" applyBorder="1">
      <alignment/>
      <protection/>
    </xf>
    <xf numFmtId="170" fontId="14" fillId="3" borderId="10" xfId="20" applyNumberFormat="1" applyFont="1" applyFill="1" applyBorder="1">
      <alignment/>
      <protection/>
    </xf>
    <xf numFmtId="164" fontId="18" fillId="10" borderId="10" xfId="20" applyFont="1" applyFill="1" applyBorder="1">
      <alignment/>
      <protection/>
    </xf>
    <xf numFmtId="164" fontId="15" fillId="10" borderId="10" xfId="20" applyFont="1" applyFill="1" applyBorder="1" applyAlignment="1">
      <alignment vertical="center"/>
      <protection/>
    </xf>
    <xf numFmtId="164" fontId="14" fillId="10" borderId="10" xfId="20" applyFont="1" applyFill="1" applyBorder="1" applyAlignment="1">
      <alignment/>
      <protection/>
    </xf>
    <xf numFmtId="164" fontId="9" fillId="10" borderId="10" xfId="20" applyFont="1" applyFill="1" applyBorder="1" applyAlignment="1">
      <alignment/>
      <protection/>
    </xf>
    <xf numFmtId="166" fontId="15" fillId="0" borderId="10" xfId="20" applyNumberFormat="1" applyFont="1" applyBorder="1" applyAlignment="1">
      <alignment/>
      <protection/>
    </xf>
    <xf numFmtId="164" fontId="1" fillId="0" borderId="10" xfId="20" applyFill="1" applyBorder="1">
      <alignment/>
      <protection/>
    </xf>
    <xf numFmtId="169" fontId="15" fillId="0" borderId="10" xfId="20" applyNumberFormat="1" applyFont="1" applyFill="1" applyBorder="1" applyAlignment="1">
      <alignment horizontal="center" vertical="center"/>
      <protection/>
    </xf>
    <xf numFmtId="164" fontId="19" fillId="3" borderId="10" xfId="20" applyFont="1" applyFill="1" applyBorder="1">
      <alignment/>
      <protection/>
    </xf>
    <xf numFmtId="164" fontId="14" fillId="3" borderId="10" xfId="20" applyFont="1" applyFill="1" applyBorder="1">
      <alignment/>
      <protection/>
    </xf>
    <xf numFmtId="166" fontId="14" fillId="9" borderId="10" xfId="20" applyNumberFormat="1" applyFont="1" applyFill="1" applyBorder="1">
      <alignment/>
      <protection/>
    </xf>
    <xf numFmtId="165" fontId="20" fillId="9" borderId="10" xfId="20" applyNumberFormat="1" applyFont="1" applyFill="1" applyBorder="1" applyAlignment="1">
      <alignment horizontal="left"/>
      <protection/>
    </xf>
    <xf numFmtId="170" fontId="15" fillId="9" borderId="10" xfId="20" applyNumberFormat="1" applyFont="1" applyFill="1" applyBorder="1">
      <alignment/>
      <protection/>
    </xf>
    <xf numFmtId="166" fontId="17" fillId="9" borderId="10" xfId="21" applyNumberFormat="1" applyFont="1" applyFill="1" applyBorder="1">
      <alignment/>
      <protection/>
    </xf>
    <xf numFmtId="164" fontId="1" fillId="9" borderId="10" xfId="20" applyFill="1" applyBorder="1">
      <alignment/>
      <protection/>
    </xf>
    <xf numFmtId="164" fontId="14" fillId="9" borderId="10" xfId="20" applyFont="1" applyFill="1" applyBorder="1" applyAlignment="1">
      <alignment horizontal="left"/>
      <protection/>
    </xf>
    <xf numFmtId="166" fontId="14" fillId="9" borderId="16" xfId="20" applyNumberFormat="1" applyFont="1" applyFill="1" applyBorder="1">
      <alignment/>
      <protection/>
    </xf>
    <xf numFmtId="164" fontId="14" fillId="9" borderId="16" xfId="20" applyFont="1" applyFill="1" applyBorder="1">
      <alignment/>
      <protection/>
    </xf>
    <xf numFmtId="164" fontId="14" fillId="9" borderId="10" xfId="20" applyFont="1" applyFill="1" applyBorder="1">
      <alignment/>
      <protection/>
    </xf>
    <xf numFmtId="166" fontId="14" fillId="9" borderId="10" xfId="20" applyNumberFormat="1" applyFont="1" applyFill="1" applyBorder="1" applyAlignment="1">
      <alignment horizontal="right"/>
      <protection/>
    </xf>
    <xf numFmtId="164" fontId="1" fillId="5" borderId="0" xfId="20" applyFill="1" applyBorder="1">
      <alignment/>
      <protection/>
    </xf>
    <xf numFmtId="164" fontId="21" fillId="4" borderId="11" xfId="0" applyFont="1" applyFill="1" applyBorder="1" applyAlignment="1">
      <alignment/>
    </xf>
    <xf numFmtId="164" fontId="21" fillId="4" borderId="17" xfId="0" applyFont="1" applyFill="1" applyBorder="1" applyAlignment="1">
      <alignment/>
    </xf>
    <xf numFmtId="164" fontId="9" fillId="4" borderId="17" xfId="0" applyFont="1" applyFill="1" applyBorder="1" applyAlignment="1">
      <alignment horizontal="center"/>
    </xf>
    <xf numFmtId="164" fontId="9" fillId="4" borderId="17" xfId="0" applyFont="1" applyFill="1" applyBorder="1" applyAlignment="1">
      <alignment/>
    </xf>
    <xf numFmtId="164" fontId="22" fillId="4" borderId="18" xfId="0" applyFont="1" applyFill="1" applyBorder="1" applyAlignment="1">
      <alignment horizontal="center"/>
    </xf>
    <xf numFmtId="164" fontId="0" fillId="5" borderId="0" xfId="0" applyFill="1" applyBorder="1" applyAlignment="1">
      <alignment/>
    </xf>
    <xf numFmtId="164" fontId="0" fillId="4" borderId="19" xfId="0" applyFont="1" applyFill="1" applyBorder="1" applyAlignment="1">
      <alignment horizontal="center" vertical="center"/>
    </xf>
    <xf numFmtId="164" fontId="15" fillId="4" borderId="20" xfId="0" applyFont="1" applyFill="1" applyBorder="1" applyAlignment="1">
      <alignment horizontal="center" vertical="center"/>
    </xf>
    <xf numFmtId="164" fontId="15" fillId="4" borderId="14" xfId="0" applyFont="1" applyFill="1" applyBorder="1" applyAlignment="1">
      <alignment horizontal="center" vertical="center"/>
    </xf>
    <xf numFmtId="164" fontId="1" fillId="4" borderId="0" xfId="0" applyFont="1" applyFill="1" applyBorder="1" applyAlignment="1">
      <alignment/>
    </xf>
    <xf numFmtId="164" fontId="0" fillId="4" borderId="12" xfId="0" applyFill="1" applyBorder="1" applyAlignment="1">
      <alignment/>
    </xf>
    <xf numFmtId="164" fontId="14" fillId="4" borderId="14" xfId="0" applyFont="1" applyFill="1" applyBorder="1" applyAlignment="1">
      <alignment horizontal="center"/>
    </xf>
    <xf numFmtId="164" fontId="14" fillId="4" borderId="15" xfId="0" applyFont="1" applyFill="1" applyBorder="1" applyAlignment="1">
      <alignment horizontal="center" vertical="center" wrapText="1" shrinkToFit="1"/>
    </xf>
    <xf numFmtId="164" fontId="14" fillId="4" borderId="21" xfId="0" applyFont="1" applyFill="1" applyBorder="1" applyAlignment="1">
      <alignment horizontal="center" vertical="center"/>
    </xf>
    <xf numFmtId="164" fontId="14" fillId="4" borderId="15" xfId="0" applyFont="1" applyFill="1" applyBorder="1" applyAlignment="1">
      <alignment horizontal="center"/>
    </xf>
    <xf numFmtId="164" fontId="0" fillId="5" borderId="0" xfId="0" applyFill="1" applyBorder="1" applyAlignment="1">
      <alignment horizontal="center"/>
    </xf>
    <xf numFmtId="164" fontId="1" fillId="4" borderId="19" xfId="0" applyFont="1" applyFill="1" applyBorder="1" applyAlignment="1">
      <alignment/>
    </xf>
    <xf numFmtId="164" fontId="1" fillId="4" borderId="21" xfId="0" applyFont="1" applyFill="1" applyBorder="1" applyAlignment="1">
      <alignment/>
    </xf>
    <xf numFmtId="164" fontId="0" fillId="4" borderId="22" xfId="0" applyFill="1" applyBorder="1" applyAlignment="1">
      <alignment/>
    </xf>
    <xf numFmtId="164" fontId="14" fillId="4" borderId="19" xfId="0" applyFont="1" applyFill="1" applyBorder="1" applyAlignment="1">
      <alignment horizontal="center" vertical="center"/>
    </xf>
    <xf numFmtId="164" fontId="14" fillId="4" borderId="20" xfId="0" applyFont="1" applyFill="1" applyBorder="1" applyAlignment="1">
      <alignment horizontal="center" vertical="center" wrapText="1" shrinkToFit="1"/>
    </xf>
    <xf numFmtId="168" fontId="23" fillId="4" borderId="20" xfId="0" applyNumberFormat="1" applyFont="1" applyFill="1" applyBorder="1" applyAlignment="1">
      <alignment horizontal="center"/>
    </xf>
    <xf numFmtId="164" fontId="16" fillId="11" borderId="19" xfId="0" applyFont="1" applyFill="1" applyBorder="1" applyAlignment="1" applyProtection="1">
      <alignment horizontal="left" vertical="center"/>
      <protection locked="0"/>
    </xf>
    <xf numFmtId="164" fontId="0" fillId="11" borderId="17" xfId="0" applyFill="1" applyBorder="1" applyAlignment="1" applyProtection="1">
      <alignment vertical="center"/>
      <protection locked="0"/>
    </xf>
    <xf numFmtId="164" fontId="0" fillId="11" borderId="23" xfId="0" applyFill="1" applyBorder="1" applyAlignment="1" applyProtection="1">
      <alignment/>
      <protection locked="0"/>
    </xf>
    <xf numFmtId="164" fontId="24" fillId="11" borderId="23" xfId="0" applyFont="1" applyFill="1" applyBorder="1" applyAlignment="1">
      <alignment/>
    </xf>
    <xf numFmtId="164" fontId="0" fillId="11" borderId="23" xfId="0" applyFill="1" applyBorder="1" applyAlignment="1">
      <alignment/>
    </xf>
    <xf numFmtId="166" fontId="25" fillId="11" borderId="21" xfId="0" applyNumberFormat="1" applyFont="1" applyFill="1" applyBorder="1" applyAlignment="1">
      <alignment/>
    </xf>
    <xf numFmtId="164" fontId="0" fillId="11" borderId="0" xfId="0" applyFill="1" applyBorder="1" applyAlignment="1">
      <alignment/>
    </xf>
    <xf numFmtId="169" fontId="15" fillId="10" borderId="20" xfId="0" applyNumberFormat="1" applyFont="1" applyFill="1" applyBorder="1" applyAlignment="1">
      <alignment horizontal="center" vertical="center"/>
    </xf>
    <xf numFmtId="164" fontId="15" fillId="10" borderId="10" xfId="0" applyFont="1" applyFill="1" applyBorder="1" applyAlignment="1">
      <alignment vertical="center"/>
    </xf>
    <xf numFmtId="164" fontId="14" fillId="10" borderId="11" xfId="0" applyFont="1" applyFill="1" applyBorder="1" applyAlignment="1">
      <alignment/>
    </xf>
    <xf numFmtId="164" fontId="15" fillId="10" borderId="17" xfId="0" applyFont="1" applyFill="1" applyBorder="1" applyAlignment="1">
      <alignment/>
    </xf>
    <xf numFmtId="164" fontId="15" fillId="10" borderId="18" xfId="0" applyFont="1" applyFill="1" applyBorder="1" applyAlignment="1">
      <alignment/>
    </xf>
    <xf numFmtId="166" fontId="26" fillId="10" borderId="20" xfId="0" applyNumberFormat="1" applyFont="1" applyFill="1" applyBorder="1" applyAlignment="1">
      <alignment/>
    </xf>
    <xf numFmtId="166" fontId="26" fillId="10" borderId="19" xfId="0" applyNumberFormat="1" applyFont="1" applyFill="1" applyBorder="1" applyAlignment="1">
      <alignment/>
    </xf>
    <xf numFmtId="164" fontId="0" fillId="10" borderId="10" xfId="0" applyFill="1" applyBorder="1" applyAlignment="1">
      <alignment/>
    </xf>
    <xf numFmtId="164" fontId="0" fillId="0" borderId="10" xfId="0" applyBorder="1" applyAlignment="1">
      <alignment/>
    </xf>
    <xf numFmtId="164" fontId="14" fillId="0" borderId="10" xfId="0" applyFont="1" applyBorder="1" applyAlignment="1">
      <alignment/>
    </xf>
    <xf numFmtId="164" fontId="15" fillId="0" borderId="20" xfId="0" applyFont="1" applyBorder="1" applyAlignment="1">
      <alignment/>
    </xf>
    <xf numFmtId="166" fontId="15" fillId="0" borderId="22" xfId="0" applyNumberFormat="1" applyFont="1" applyBorder="1" applyAlignment="1">
      <alignment/>
    </xf>
    <xf numFmtId="166" fontId="15" fillId="0" borderId="20" xfId="0" applyNumberFormat="1" applyFont="1" applyBorder="1" applyAlignment="1">
      <alignment/>
    </xf>
    <xf numFmtId="171" fontId="15" fillId="0" borderId="11" xfId="0" applyNumberFormat="1" applyFont="1" applyBorder="1" applyAlignment="1">
      <alignment/>
    </xf>
    <xf numFmtId="166" fontId="15" fillId="5" borderId="10" xfId="0" applyNumberFormat="1" applyFont="1" applyFill="1" applyBorder="1" applyAlignment="1">
      <alignment/>
    </xf>
    <xf numFmtId="166" fontId="15" fillId="5" borderId="0" xfId="0" applyNumberFormat="1" applyFont="1" applyFill="1" applyBorder="1" applyAlignment="1">
      <alignment/>
    </xf>
    <xf numFmtId="164" fontId="15" fillId="0" borderId="10" xfId="0" applyFont="1" applyBorder="1" applyAlignment="1">
      <alignment/>
    </xf>
    <xf numFmtId="166" fontId="15" fillId="0" borderId="18" xfId="0" applyNumberFormat="1" applyFont="1" applyBorder="1" applyAlignment="1">
      <alignment/>
    </xf>
    <xf numFmtId="166" fontId="15" fillId="0" borderId="10" xfId="0" applyNumberFormat="1" applyFont="1" applyBorder="1" applyAlignment="1">
      <alignment/>
    </xf>
    <xf numFmtId="164" fontId="15" fillId="0" borderId="11" xfId="0" applyFont="1" applyBorder="1" applyAlignment="1">
      <alignment/>
    </xf>
    <xf numFmtId="164" fontId="0" fillId="0" borderId="17" xfId="0" applyBorder="1" applyAlignment="1">
      <alignment/>
    </xf>
    <xf numFmtId="164" fontId="0" fillId="0" borderId="18" xfId="0" applyBorder="1" applyAlignment="1">
      <alignment/>
    </xf>
    <xf numFmtId="164" fontId="15" fillId="5" borderId="10" xfId="0" applyFont="1" applyFill="1" applyBorder="1" applyAlignment="1">
      <alignment/>
    </xf>
    <xf numFmtId="164" fontId="15" fillId="5" borderId="0" xfId="0" applyFont="1" applyFill="1" applyBorder="1" applyAlignment="1">
      <alignment/>
    </xf>
    <xf numFmtId="164" fontId="0" fillId="0" borderId="11" xfId="0" applyBorder="1" applyAlignment="1">
      <alignment/>
    </xf>
    <xf numFmtId="171" fontId="15" fillId="0" borderId="14" xfId="0" applyNumberFormat="1" applyFont="1" applyBorder="1" applyAlignment="1">
      <alignment/>
    </xf>
    <xf numFmtId="164" fontId="15" fillId="0" borderId="10" xfId="0" applyFont="1" applyBorder="1" applyAlignment="1">
      <alignment/>
    </xf>
    <xf numFmtId="164" fontId="14" fillId="0" borderId="10" xfId="0" applyFont="1" applyBorder="1" applyAlignment="1">
      <alignment horizontal="right"/>
    </xf>
    <xf numFmtId="171" fontId="15" fillId="0" borderId="19" xfId="0" applyNumberFormat="1" applyFont="1" applyBorder="1" applyAlignment="1">
      <alignment/>
    </xf>
    <xf numFmtId="166" fontId="15" fillId="0" borderId="10" xfId="0" applyNumberFormat="1" applyFont="1" applyBorder="1" applyAlignment="1">
      <alignment shrinkToFit="1"/>
    </xf>
    <xf numFmtId="164" fontId="0" fillId="3" borderId="10" xfId="0" applyFill="1" applyBorder="1" applyAlignment="1">
      <alignment/>
    </xf>
    <xf numFmtId="164" fontId="14" fillId="3" borderId="10" xfId="0" applyFont="1" applyFill="1" applyBorder="1" applyAlignment="1">
      <alignment/>
    </xf>
    <xf numFmtId="166" fontId="14" fillId="3" borderId="15" xfId="0" applyNumberFormat="1" applyFont="1" applyFill="1" applyBorder="1" applyAlignment="1">
      <alignment/>
    </xf>
    <xf numFmtId="171" fontId="14" fillId="3" borderId="11" xfId="0" applyNumberFormat="1" applyFont="1" applyFill="1" applyBorder="1" applyAlignment="1">
      <alignment/>
    </xf>
    <xf numFmtId="166" fontId="14" fillId="3" borderId="10" xfId="0" applyNumberFormat="1" applyFont="1" applyFill="1" applyBorder="1" applyAlignment="1">
      <alignment/>
    </xf>
    <xf numFmtId="166" fontId="14" fillId="5" borderId="0" xfId="0" applyNumberFormat="1" applyFont="1" applyFill="1" applyBorder="1" applyAlignment="1">
      <alignment/>
    </xf>
    <xf numFmtId="166" fontId="14" fillId="10" borderId="10" xfId="0" applyNumberFormat="1" applyFont="1" applyFill="1" applyBorder="1" applyAlignment="1">
      <alignment/>
    </xf>
    <xf numFmtId="171" fontId="14" fillId="10" borderId="11" xfId="0" applyNumberFormat="1" applyFont="1" applyFill="1" applyBorder="1" applyAlignment="1">
      <alignment/>
    </xf>
    <xf numFmtId="166" fontId="14" fillId="10" borderId="10" xfId="0" applyNumberFormat="1" applyFont="1" applyFill="1" applyBorder="1" applyAlignment="1">
      <alignment/>
    </xf>
    <xf numFmtId="166" fontId="15" fillId="0" borderId="10" xfId="0" applyNumberFormat="1" applyFont="1" applyBorder="1" applyAlignment="1">
      <alignment/>
    </xf>
    <xf numFmtId="164" fontId="0" fillId="0" borderId="23" xfId="0" applyBorder="1" applyAlignment="1">
      <alignment/>
    </xf>
    <xf numFmtId="164" fontId="0" fillId="0" borderId="0" xfId="0" applyBorder="1" applyAlignment="1">
      <alignment/>
    </xf>
    <xf numFmtId="164" fontId="15" fillId="5" borderId="16" xfId="0" applyFont="1" applyFill="1" applyBorder="1" applyAlignment="1">
      <alignment/>
    </xf>
    <xf numFmtId="164" fontId="14" fillId="3" borderId="11" xfId="0" applyFont="1" applyFill="1" applyBorder="1" applyAlignment="1">
      <alignment/>
    </xf>
    <xf numFmtId="164" fontId="15" fillId="3" borderId="11" xfId="0" applyFont="1" applyFill="1" applyBorder="1" applyAlignment="1">
      <alignment/>
    </xf>
    <xf numFmtId="164" fontId="0" fillId="3" borderId="18" xfId="0" applyFill="1" applyBorder="1" applyAlignment="1">
      <alignment/>
    </xf>
    <xf numFmtId="166" fontId="14" fillId="3" borderId="24" xfId="0" applyNumberFormat="1" applyFont="1" applyFill="1" applyBorder="1" applyAlignment="1">
      <alignment/>
    </xf>
    <xf numFmtId="164" fontId="15" fillId="11" borderId="25" xfId="0" applyFont="1" applyFill="1" applyBorder="1" applyAlignment="1">
      <alignment horizontal="center"/>
    </xf>
    <xf numFmtId="165" fontId="20" fillId="11" borderId="26" xfId="0" applyNumberFormat="1" applyFont="1" applyFill="1" applyBorder="1" applyAlignment="1">
      <alignment horizontal="center"/>
    </xf>
    <xf numFmtId="165" fontId="14" fillId="11" borderId="26" xfId="0" applyNumberFormat="1" applyFont="1" applyFill="1" applyBorder="1" applyAlignment="1">
      <alignment horizontal="center"/>
    </xf>
    <xf numFmtId="164" fontId="14" fillId="11" borderId="0" xfId="0" applyFont="1" applyFill="1" applyBorder="1" applyAlignment="1">
      <alignment/>
    </xf>
    <xf numFmtId="164" fontId="19" fillId="11" borderId="27" xfId="0" applyFont="1" applyFill="1" applyBorder="1" applyAlignment="1">
      <alignment/>
    </xf>
    <xf numFmtId="166" fontId="14" fillId="11" borderId="28" xfId="0" applyNumberFormat="1" applyFont="1" applyFill="1" applyBorder="1" applyAlignment="1">
      <alignment/>
    </xf>
    <xf numFmtId="171" fontId="14" fillId="11" borderId="29" xfId="0" applyNumberFormat="1" applyFont="1" applyFill="1" applyBorder="1" applyAlignment="1">
      <alignment/>
    </xf>
    <xf numFmtId="166" fontId="14" fillId="11" borderId="30" xfId="0" applyNumberFormat="1" applyFont="1" applyFill="1" applyBorder="1" applyAlignment="1">
      <alignment/>
    </xf>
    <xf numFmtId="164" fontId="0" fillId="0" borderId="0" xfId="0" applyBorder="1" applyAlignment="1">
      <alignment/>
    </xf>
    <xf numFmtId="164" fontId="14" fillId="11" borderId="11" xfId="0" applyFont="1" applyFill="1" applyBorder="1" applyAlignment="1">
      <alignment/>
    </xf>
    <xf numFmtId="164" fontId="14" fillId="11" borderId="17" xfId="0" applyFont="1" applyFill="1" applyBorder="1" applyAlignment="1">
      <alignment/>
    </xf>
    <xf numFmtId="164" fontId="23" fillId="11" borderId="18" xfId="0" applyFont="1" applyFill="1" applyBorder="1" applyAlignment="1">
      <alignment/>
    </xf>
    <xf numFmtId="164" fontId="19" fillId="11" borderId="18" xfId="0" applyFont="1" applyFill="1" applyBorder="1" applyAlignment="1">
      <alignment/>
    </xf>
    <xf numFmtId="164" fontId="19" fillId="11" borderId="10" xfId="0" applyFont="1" applyFill="1" applyBorder="1" applyAlignment="1">
      <alignment/>
    </xf>
    <xf numFmtId="166" fontId="14" fillId="11" borderId="10" xfId="0" applyNumberFormat="1" applyFont="1" applyFill="1" applyBorder="1" applyAlignment="1">
      <alignment/>
    </xf>
    <xf numFmtId="171" fontId="0" fillId="11" borderId="11" xfId="0" applyNumberFormat="1" applyFill="1" applyBorder="1" applyAlignment="1">
      <alignment/>
    </xf>
    <xf numFmtId="164" fontId="27" fillId="5" borderId="14" xfId="0" applyFont="1" applyFill="1" applyBorder="1" applyAlignment="1">
      <alignment vertical="center"/>
    </xf>
    <xf numFmtId="164" fontId="27" fillId="5" borderId="0" xfId="0" applyFont="1" applyFill="1" applyBorder="1" applyAlignment="1">
      <alignment/>
    </xf>
    <xf numFmtId="164" fontId="27" fillId="5" borderId="0" xfId="0" applyFont="1" applyFill="1" applyBorder="1" applyAlignment="1">
      <alignment/>
    </xf>
    <xf numFmtId="164" fontId="28" fillId="5" borderId="0" xfId="0" applyFont="1" applyFill="1" applyBorder="1" applyAlignment="1">
      <alignment horizontal="center" vertical="center"/>
    </xf>
    <xf numFmtId="164" fontId="28" fillId="5" borderId="0" xfId="0" applyFont="1" applyFill="1" applyBorder="1" applyAlignment="1">
      <alignment horizontal="center" vertical="center" wrapText="1"/>
    </xf>
    <xf numFmtId="164" fontId="0" fillId="5" borderId="0" xfId="0" applyFill="1" applyAlignment="1">
      <alignment/>
    </xf>
    <xf numFmtId="164" fontId="27" fillId="5" borderId="0" xfId="0" applyFont="1" applyFill="1" applyBorder="1" applyAlignment="1">
      <alignment vertical="center"/>
    </xf>
    <xf numFmtId="164" fontId="0" fillId="4" borderId="31" xfId="0" applyFont="1" applyFill="1" applyBorder="1" applyAlignment="1">
      <alignment horizontal="center" vertical="center"/>
    </xf>
    <xf numFmtId="164" fontId="15" fillId="4" borderId="32" xfId="0" applyFont="1" applyFill="1" applyBorder="1" applyAlignment="1">
      <alignment horizontal="center" vertical="center"/>
    </xf>
    <xf numFmtId="164" fontId="0" fillId="4" borderId="33" xfId="0" applyFill="1" applyBorder="1" applyAlignment="1">
      <alignment/>
    </xf>
    <xf numFmtId="164" fontId="1" fillId="4" borderId="34" xfId="0" applyFont="1" applyFill="1" applyBorder="1" applyAlignment="1">
      <alignment/>
    </xf>
    <xf numFmtId="164" fontId="1" fillId="4" borderId="35" xfId="0" applyFont="1" applyFill="1" applyBorder="1" applyAlignment="1">
      <alignment/>
    </xf>
    <xf numFmtId="164" fontId="14" fillId="4" borderId="32" xfId="0" applyFont="1" applyFill="1" applyBorder="1" applyAlignment="1">
      <alignment horizontal="center"/>
    </xf>
    <xf numFmtId="164" fontId="14" fillId="4" borderId="36" xfId="0" applyFont="1" applyFill="1" applyBorder="1" applyAlignment="1">
      <alignment horizontal="center" vertical="center" wrapText="1"/>
    </xf>
    <xf numFmtId="164" fontId="14" fillId="4" borderId="36" xfId="0" applyFont="1" applyFill="1" applyBorder="1" applyAlignment="1">
      <alignment horizontal="center" vertical="center"/>
    </xf>
    <xf numFmtId="164" fontId="0" fillId="4" borderId="37" xfId="0" applyFill="1" applyBorder="1" applyAlignment="1">
      <alignment vertical="center"/>
    </xf>
    <xf numFmtId="164" fontId="0" fillId="4" borderId="37" xfId="0" applyFill="1" applyBorder="1" applyAlignment="1">
      <alignment/>
    </xf>
    <xf numFmtId="164" fontId="0" fillId="4" borderId="38" xfId="0" applyFill="1" applyBorder="1" applyAlignment="1">
      <alignment/>
    </xf>
    <xf numFmtId="164" fontId="1" fillId="4" borderId="39" xfId="0" applyFont="1" applyFill="1" applyBorder="1" applyAlignment="1">
      <alignment/>
    </xf>
    <xf numFmtId="164" fontId="1" fillId="4" borderId="40" xfId="0" applyFont="1" applyFill="1" applyBorder="1" applyAlignment="1">
      <alignment/>
    </xf>
    <xf numFmtId="164" fontId="14" fillId="4" borderId="37" xfId="0" applyFont="1" applyFill="1" applyBorder="1" applyAlignment="1">
      <alignment horizontal="center" vertical="center"/>
    </xf>
    <xf numFmtId="164" fontId="16" fillId="11" borderId="14" xfId="0" applyFont="1" applyFill="1" applyBorder="1" applyAlignment="1">
      <alignment horizontal="left" vertical="center"/>
    </xf>
    <xf numFmtId="164" fontId="0" fillId="11" borderId="0" xfId="0" applyFill="1" applyAlignment="1">
      <alignment/>
    </xf>
    <xf numFmtId="164" fontId="0" fillId="12" borderId="0" xfId="0" applyFill="1" applyAlignment="1">
      <alignment/>
    </xf>
    <xf numFmtId="169" fontId="23" fillId="10" borderId="10" xfId="0" applyNumberFormat="1" applyFont="1" applyFill="1" applyBorder="1" applyAlignment="1">
      <alignment horizontal="center" vertical="center"/>
    </xf>
    <xf numFmtId="164" fontId="14" fillId="10" borderId="10" xfId="0" applyFont="1" applyFill="1" applyBorder="1" applyAlignment="1">
      <alignment vertical="center"/>
    </xf>
    <xf numFmtId="166" fontId="29" fillId="10" borderId="10" xfId="0" applyNumberFormat="1" applyFont="1" applyFill="1" applyBorder="1" applyAlignment="1">
      <alignment/>
    </xf>
    <xf numFmtId="169" fontId="23" fillId="3" borderId="10" xfId="0" applyNumberFormat="1" applyFont="1" applyFill="1" applyBorder="1" applyAlignment="1">
      <alignment horizontal="center" vertical="center"/>
    </xf>
    <xf numFmtId="166" fontId="14" fillId="3" borderId="22" xfId="0" applyNumberFormat="1" applyFont="1" applyFill="1" applyBorder="1" applyAlignment="1">
      <alignment/>
    </xf>
    <xf numFmtId="167" fontId="14" fillId="3" borderId="22" xfId="0" applyNumberFormat="1" applyFont="1" applyFill="1" applyBorder="1" applyAlignment="1">
      <alignment/>
    </xf>
    <xf numFmtId="167" fontId="15" fillId="0" borderId="10" xfId="0" applyNumberFormat="1" applyFont="1" applyBorder="1" applyAlignment="1">
      <alignment/>
    </xf>
    <xf numFmtId="164" fontId="15" fillId="0" borderId="17" xfId="0" applyFont="1" applyBorder="1" applyAlignment="1">
      <alignment/>
    </xf>
    <xf numFmtId="164" fontId="15" fillId="0" borderId="18" xfId="0" applyFont="1" applyBorder="1" applyAlignment="1">
      <alignment/>
    </xf>
    <xf numFmtId="164" fontId="0" fillId="3" borderId="11" xfId="0" applyFill="1" applyBorder="1" applyAlignment="1">
      <alignment/>
    </xf>
    <xf numFmtId="164" fontId="14" fillId="3" borderId="10" xfId="0" applyFont="1" applyFill="1" applyBorder="1" applyAlignment="1">
      <alignment/>
    </xf>
    <xf numFmtId="164" fontId="14" fillId="3" borderId="10" xfId="0" applyFont="1" applyFill="1" applyBorder="1" applyAlignment="1">
      <alignment horizontal="left" vertical="center"/>
    </xf>
    <xf numFmtId="167" fontId="14" fillId="3" borderId="10" xfId="0" applyNumberFormat="1" applyFont="1" applyFill="1" applyBorder="1" applyAlignment="1">
      <alignment/>
    </xf>
    <xf numFmtId="164" fontId="0" fillId="5" borderId="11" xfId="0" applyFill="1" applyBorder="1" applyAlignment="1">
      <alignment/>
    </xf>
    <xf numFmtId="164" fontId="14" fillId="5" borderId="10" xfId="0" applyFont="1" applyFill="1" applyBorder="1" applyAlignment="1">
      <alignment/>
    </xf>
    <xf numFmtId="164" fontId="15" fillId="5" borderId="11" xfId="0" applyFont="1" applyFill="1" applyBorder="1" applyAlignment="1">
      <alignment horizontal="left" vertical="center"/>
    </xf>
    <xf numFmtId="164" fontId="14" fillId="5" borderId="17" xfId="0" applyFont="1" applyFill="1" applyBorder="1" applyAlignment="1">
      <alignment horizontal="left" vertical="center"/>
    </xf>
    <xf numFmtId="164" fontId="14" fillId="5" borderId="18" xfId="0" applyFont="1" applyFill="1" applyBorder="1" applyAlignment="1">
      <alignment horizontal="left" vertical="center"/>
    </xf>
    <xf numFmtId="166" fontId="14" fillId="5" borderId="15" xfId="0" applyNumberFormat="1" applyFont="1" applyFill="1" applyBorder="1" applyAlignment="1">
      <alignment/>
    </xf>
    <xf numFmtId="166" fontId="15" fillId="5" borderId="15" xfId="0" applyNumberFormat="1" applyFont="1" applyFill="1" applyBorder="1" applyAlignment="1">
      <alignment/>
    </xf>
    <xf numFmtId="167" fontId="14" fillId="5" borderId="15" xfId="0" applyNumberFormat="1" applyFont="1" applyFill="1" applyBorder="1" applyAlignment="1">
      <alignment/>
    </xf>
    <xf numFmtId="167" fontId="15" fillId="5" borderId="10" xfId="0" applyNumberFormat="1" applyFont="1" applyFill="1" applyBorder="1" applyAlignment="1">
      <alignment/>
    </xf>
    <xf numFmtId="164" fontId="15" fillId="0" borderId="11" xfId="0" applyFont="1" applyFill="1" applyBorder="1" applyAlignment="1">
      <alignment/>
    </xf>
    <xf numFmtId="164" fontId="14" fillId="0" borderId="11" xfId="0" applyFont="1" applyBorder="1" applyAlignment="1">
      <alignment/>
    </xf>
    <xf numFmtId="164" fontId="0" fillId="3" borderId="41" xfId="0" applyFill="1" applyBorder="1" applyAlignment="1">
      <alignment/>
    </xf>
    <xf numFmtId="164" fontId="14" fillId="3" borderId="16" xfId="0" applyFont="1" applyFill="1" applyBorder="1" applyAlignment="1">
      <alignment/>
    </xf>
    <xf numFmtId="164" fontId="14" fillId="3" borderId="41" xfId="0" applyFont="1" applyFill="1" applyBorder="1" applyAlignment="1">
      <alignment/>
    </xf>
    <xf numFmtId="164" fontId="15" fillId="3" borderId="23" xfId="0" applyFont="1" applyFill="1" applyBorder="1" applyAlignment="1">
      <alignment/>
    </xf>
    <xf numFmtId="164" fontId="15" fillId="3" borderId="42" xfId="0" applyFont="1" applyFill="1" applyBorder="1" applyAlignment="1">
      <alignment/>
    </xf>
    <xf numFmtId="166" fontId="14" fillId="3" borderId="16" xfId="0" applyNumberFormat="1" applyFont="1" applyFill="1" applyBorder="1" applyAlignment="1">
      <alignment/>
    </xf>
    <xf numFmtId="169" fontId="23" fillId="10" borderId="20" xfId="0" applyNumberFormat="1" applyFont="1" applyFill="1" applyBorder="1" applyAlignment="1">
      <alignment horizontal="center" vertical="center"/>
    </xf>
    <xf numFmtId="166" fontId="29" fillId="10" borderId="20" xfId="0" applyNumberFormat="1" applyFont="1" applyFill="1" applyBorder="1" applyAlignment="1">
      <alignment/>
    </xf>
    <xf numFmtId="169" fontId="29" fillId="10" borderId="20" xfId="0" applyNumberFormat="1" applyFont="1" applyFill="1" applyBorder="1" applyAlignment="1">
      <alignment/>
    </xf>
    <xf numFmtId="171" fontId="14" fillId="3" borderId="22" xfId="0" applyNumberFormat="1" applyFont="1" applyFill="1" applyBorder="1" applyAlignment="1">
      <alignment/>
    </xf>
    <xf numFmtId="171" fontId="15" fillId="0" borderId="10" xfId="0" applyNumberFormat="1" applyFont="1" applyBorder="1" applyAlignment="1">
      <alignment/>
    </xf>
    <xf numFmtId="171" fontId="14" fillId="3" borderId="10" xfId="0" applyNumberFormat="1" applyFont="1" applyFill="1" applyBorder="1" applyAlignment="1">
      <alignment/>
    </xf>
    <xf numFmtId="164" fontId="15" fillId="5" borderId="17" xfId="0" applyFont="1" applyFill="1" applyBorder="1" applyAlignment="1">
      <alignment horizontal="left" vertical="center"/>
    </xf>
    <xf numFmtId="164" fontId="15" fillId="5" borderId="18" xfId="0" applyFont="1" applyFill="1" applyBorder="1" applyAlignment="1">
      <alignment horizontal="left" vertical="center"/>
    </xf>
    <xf numFmtId="166" fontId="14" fillId="5" borderId="10" xfId="0" applyNumberFormat="1" applyFont="1" applyFill="1" applyBorder="1" applyAlignment="1">
      <alignment/>
    </xf>
    <xf numFmtId="171" fontId="14" fillId="5" borderId="10" xfId="0" applyNumberFormat="1" applyFont="1" applyFill="1" applyBorder="1" applyAlignment="1">
      <alignment/>
    </xf>
    <xf numFmtId="171" fontId="15" fillId="5" borderId="10" xfId="0" applyNumberFormat="1" applyFont="1" applyFill="1" applyBorder="1" applyAlignment="1">
      <alignment/>
    </xf>
    <xf numFmtId="164" fontId="15" fillId="3" borderId="17" xfId="0" applyFont="1" applyFill="1" applyBorder="1" applyAlignment="1">
      <alignment/>
    </xf>
    <xf numFmtId="164" fontId="15" fillId="3" borderId="18" xfId="0" applyFont="1" applyFill="1" applyBorder="1" applyAlignment="1">
      <alignment/>
    </xf>
    <xf numFmtId="169" fontId="29" fillId="10" borderId="10" xfId="0" applyNumberFormat="1" applyFont="1" applyFill="1" applyBorder="1" applyAlignment="1">
      <alignment/>
    </xf>
    <xf numFmtId="171" fontId="14" fillId="3" borderId="15" xfId="0" applyNumberFormat="1" applyFont="1" applyFill="1" applyBorder="1" applyAlignment="1">
      <alignment/>
    </xf>
    <xf numFmtId="167" fontId="14" fillId="3" borderId="15" xfId="0" applyNumberFormat="1" applyFont="1" applyFill="1" applyBorder="1" applyAlignment="1">
      <alignment/>
    </xf>
    <xf numFmtId="164" fontId="14" fillId="10" borderId="11" xfId="0" applyFont="1" applyFill="1" applyBorder="1" applyAlignment="1">
      <alignment vertical="center"/>
    </xf>
    <xf numFmtId="164" fontId="14" fillId="10" borderId="17" xfId="0" applyFont="1" applyFill="1" applyBorder="1" applyAlignment="1">
      <alignment vertical="center"/>
    </xf>
    <xf numFmtId="164" fontId="14" fillId="10" borderId="18" xfId="0" applyFont="1" applyFill="1" applyBorder="1" applyAlignment="1">
      <alignment vertical="center"/>
    </xf>
    <xf numFmtId="167" fontId="29" fillId="10" borderId="10" xfId="0" applyNumberFormat="1" applyFont="1" applyFill="1" applyBorder="1" applyAlignment="1">
      <alignment/>
    </xf>
    <xf numFmtId="164" fontId="14" fillId="3" borderId="17" xfId="0" applyFont="1" applyFill="1" applyBorder="1" applyAlignment="1">
      <alignment/>
    </xf>
    <xf numFmtId="164" fontId="14" fillId="3" borderId="18" xfId="0" applyFont="1" applyFill="1" applyBorder="1" applyAlignment="1">
      <alignment/>
    </xf>
    <xf numFmtId="164" fontId="14" fillId="3" borderId="11" xfId="0" applyFont="1" applyFill="1" applyBorder="1" applyAlignment="1">
      <alignment horizontal="left" vertical="center"/>
    </xf>
    <xf numFmtId="164" fontId="14" fillId="3" borderId="17" xfId="0" applyFont="1" applyFill="1" applyBorder="1" applyAlignment="1">
      <alignment horizontal="left" vertical="center"/>
    </xf>
    <xf numFmtId="164" fontId="14" fillId="3" borderId="18" xfId="0" applyFont="1" applyFill="1" applyBorder="1" applyAlignment="1">
      <alignment horizontal="left" vertical="center"/>
    </xf>
    <xf numFmtId="164" fontId="30" fillId="10" borderId="11" xfId="0" applyFont="1" applyFill="1" applyBorder="1" applyAlignment="1">
      <alignment vertical="center"/>
    </xf>
    <xf numFmtId="164" fontId="31" fillId="10" borderId="17" xfId="0" applyFont="1" applyFill="1" applyBorder="1" applyAlignment="1">
      <alignment/>
    </xf>
    <xf numFmtId="164" fontId="31" fillId="10" borderId="18" xfId="0" applyFont="1" applyFill="1" applyBorder="1" applyAlignment="1">
      <alignment/>
    </xf>
    <xf numFmtId="164" fontId="0" fillId="3" borderId="17" xfId="0" applyFill="1" applyBorder="1" applyAlignment="1">
      <alignment/>
    </xf>
    <xf numFmtId="164" fontId="0" fillId="3" borderId="18" xfId="0" applyFill="1" applyBorder="1" applyAlignment="1">
      <alignment/>
    </xf>
    <xf numFmtId="164" fontId="0" fillId="3" borderId="17" xfId="0" applyFill="1" applyBorder="1" applyAlignment="1">
      <alignment horizontal="left" vertical="center"/>
    </xf>
    <xf numFmtId="164" fontId="0" fillId="3" borderId="18" xfId="0" applyFill="1" applyBorder="1" applyAlignment="1">
      <alignment horizontal="left" vertical="center"/>
    </xf>
    <xf numFmtId="164" fontId="14" fillId="3" borderId="11" xfId="0" applyFont="1" applyFill="1" applyBorder="1" applyAlignment="1">
      <alignment/>
    </xf>
    <xf numFmtId="166" fontId="14" fillId="3" borderId="22" xfId="0" applyNumberFormat="1" applyFont="1" applyFill="1" applyBorder="1" applyAlignment="1">
      <alignment/>
    </xf>
    <xf numFmtId="167" fontId="14" fillId="3" borderId="22" xfId="0" applyNumberFormat="1" applyFont="1" applyFill="1" applyBorder="1" applyAlignment="1">
      <alignment/>
    </xf>
    <xf numFmtId="166" fontId="29" fillId="10" borderId="22" xfId="0" applyNumberFormat="1" applyFont="1" applyFill="1" applyBorder="1" applyAlignment="1">
      <alignment/>
    </xf>
    <xf numFmtId="164" fontId="14" fillId="5" borderId="11" xfId="0" applyFont="1" applyFill="1" applyBorder="1" applyAlignment="1">
      <alignment/>
    </xf>
    <xf numFmtId="164" fontId="14" fillId="5" borderId="17" xfId="0" applyFont="1" applyFill="1" applyBorder="1" applyAlignment="1">
      <alignment/>
    </xf>
    <xf numFmtId="164" fontId="15" fillId="5" borderId="17" xfId="0" applyFont="1" applyFill="1" applyBorder="1" applyAlignment="1">
      <alignment/>
    </xf>
    <xf numFmtId="164" fontId="15" fillId="5" borderId="18" xfId="0" applyFont="1" applyFill="1" applyBorder="1" applyAlignment="1">
      <alignment/>
    </xf>
    <xf numFmtId="164" fontId="23" fillId="10" borderId="10" xfId="0" applyNumberFormat="1" applyFont="1" applyFill="1" applyBorder="1" applyAlignment="1">
      <alignment horizontal="center" vertical="center"/>
    </xf>
    <xf numFmtId="171" fontId="15" fillId="0" borderId="15" xfId="0" applyNumberFormat="1" applyFont="1" applyBorder="1" applyAlignment="1">
      <alignment/>
    </xf>
    <xf numFmtId="171" fontId="15" fillId="0" borderId="20" xfId="0" applyNumberFormat="1" applyFont="1" applyBorder="1" applyAlignment="1">
      <alignment/>
    </xf>
    <xf numFmtId="164" fontId="15" fillId="0" borderId="11" xfId="0" applyFont="1" applyBorder="1" applyAlignment="1">
      <alignment/>
    </xf>
    <xf numFmtId="164" fontId="0" fillId="0" borderId="15" xfId="0" applyBorder="1" applyAlignment="1">
      <alignment/>
    </xf>
    <xf numFmtId="166" fontId="15" fillId="0" borderId="16" xfId="0" applyNumberFormat="1" applyFont="1" applyBorder="1" applyAlignment="1">
      <alignment/>
    </xf>
    <xf numFmtId="171" fontId="15" fillId="0" borderId="16" xfId="0" applyNumberFormat="1" applyFont="1" applyBorder="1" applyAlignment="1">
      <alignment/>
    </xf>
    <xf numFmtId="164" fontId="15" fillId="0" borderId="16" xfId="0" applyFont="1" applyBorder="1" applyAlignment="1">
      <alignment/>
    </xf>
    <xf numFmtId="164" fontId="0" fillId="10" borderId="17" xfId="0" applyFill="1" applyBorder="1" applyAlignment="1">
      <alignment/>
    </xf>
    <xf numFmtId="164" fontId="0" fillId="10" borderId="18" xfId="0" applyFill="1" applyBorder="1" applyAlignment="1">
      <alignment/>
    </xf>
    <xf numFmtId="164" fontId="15" fillId="3" borderId="10" xfId="0" applyFont="1" applyFill="1" applyBorder="1" applyAlignment="1">
      <alignment/>
    </xf>
    <xf numFmtId="169" fontId="23" fillId="10" borderId="0" xfId="0" applyNumberFormat="1" applyFont="1" applyFill="1" applyBorder="1" applyAlignment="1">
      <alignment horizontal="center" vertical="center"/>
    </xf>
    <xf numFmtId="164" fontId="14" fillId="10" borderId="0" xfId="0" applyFont="1" applyFill="1" applyBorder="1" applyAlignment="1">
      <alignment vertical="center"/>
    </xf>
    <xf numFmtId="166" fontId="29" fillId="10" borderId="0" xfId="0" applyNumberFormat="1" applyFont="1" applyFill="1" applyBorder="1" applyAlignment="1">
      <alignment/>
    </xf>
    <xf numFmtId="164" fontId="14" fillId="0" borderId="0" xfId="0" applyFont="1" applyBorder="1" applyAlignment="1">
      <alignment/>
    </xf>
    <xf numFmtId="164" fontId="15" fillId="0" borderId="0" xfId="0" applyFont="1" applyBorder="1" applyAlignment="1">
      <alignment/>
    </xf>
    <xf numFmtId="166" fontId="14" fillId="0" borderId="0" xfId="0" applyNumberFormat="1" applyFont="1" applyBorder="1" applyAlignment="1">
      <alignment/>
    </xf>
    <xf numFmtId="164" fontId="32" fillId="0" borderId="0" xfId="0" applyFont="1" applyBorder="1" applyAlignment="1">
      <alignment/>
    </xf>
    <xf numFmtId="166" fontId="32" fillId="0" borderId="0" xfId="0" applyNumberFormat="1" applyFont="1" applyBorder="1" applyAlignment="1">
      <alignment/>
    </xf>
    <xf numFmtId="164" fontId="16" fillId="4" borderId="10" xfId="20" applyFont="1" applyFill="1" applyBorder="1" applyAlignment="1">
      <alignment horizontal="center"/>
      <protection/>
    </xf>
    <xf numFmtId="164" fontId="19" fillId="4" borderId="16" xfId="20" applyFont="1" applyFill="1" applyBorder="1" applyAlignment="1">
      <alignment horizontal="center" vertical="center"/>
      <protection/>
    </xf>
    <xf numFmtId="164" fontId="14" fillId="4" borderId="41" xfId="20" applyFont="1" applyFill="1" applyBorder="1" applyAlignment="1">
      <alignment horizontal="center" vertical="center"/>
      <protection/>
    </xf>
    <xf numFmtId="164" fontId="15" fillId="4" borderId="41" xfId="20" applyFont="1" applyFill="1" applyBorder="1" applyAlignment="1">
      <alignment horizontal="center" vertical="center"/>
      <protection/>
    </xf>
    <xf numFmtId="164" fontId="1" fillId="4" borderId="42" xfId="20" applyFill="1" applyBorder="1">
      <alignment/>
      <protection/>
    </xf>
    <xf numFmtId="164" fontId="14" fillId="4" borderId="23" xfId="20" applyFont="1" applyFill="1" applyBorder="1" applyAlignment="1">
      <alignment horizontal="center" vertical="center"/>
      <protection/>
    </xf>
    <xf numFmtId="164" fontId="14" fillId="4" borderId="16" xfId="20" applyFont="1" applyFill="1" applyBorder="1" applyAlignment="1">
      <alignment horizontal="center" vertical="center"/>
      <protection/>
    </xf>
    <xf numFmtId="164" fontId="14" fillId="4" borderId="0" xfId="20" applyFont="1" applyFill="1" applyBorder="1" applyAlignment="1">
      <alignment horizontal="center" vertical="center"/>
      <protection/>
    </xf>
    <xf numFmtId="168" fontId="14" fillId="4" borderId="14" xfId="0" applyNumberFormat="1" applyFont="1" applyFill="1" applyBorder="1" applyAlignment="1">
      <alignment horizontal="center" vertical="center"/>
    </xf>
    <xf numFmtId="164" fontId="16" fillId="12" borderId="11" xfId="0" applyFont="1" applyFill="1" applyBorder="1" applyAlignment="1">
      <alignment horizontal="left" vertical="center"/>
    </xf>
    <xf numFmtId="164" fontId="24" fillId="12" borderId="17" xfId="0" applyFont="1" applyFill="1" applyBorder="1" applyAlignment="1">
      <alignment/>
    </xf>
    <xf numFmtId="164" fontId="0" fillId="12" borderId="17" xfId="0" applyFill="1" applyBorder="1" applyAlignment="1">
      <alignment/>
    </xf>
    <xf numFmtId="166" fontId="25" fillId="12" borderId="17" xfId="0" applyNumberFormat="1" applyFont="1" applyFill="1" applyBorder="1" applyAlignment="1">
      <alignment/>
    </xf>
    <xf numFmtId="166" fontId="25" fillId="12" borderId="18" xfId="0" applyNumberFormat="1" applyFont="1" applyFill="1" applyBorder="1" applyAlignment="1">
      <alignment/>
    </xf>
    <xf numFmtId="164" fontId="0" fillId="12" borderId="18" xfId="0" applyFill="1" applyBorder="1" applyAlignment="1">
      <alignment/>
    </xf>
    <xf numFmtId="164" fontId="0" fillId="0" borderId="0" xfId="0" applyFill="1" applyBorder="1" applyAlignment="1">
      <alignment horizontal="center" vertical="center"/>
    </xf>
    <xf numFmtId="164" fontId="15" fillId="10" borderId="20" xfId="0" applyFont="1" applyFill="1" applyBorder="1" applyAlignment="1">
      <alignment vertical="center"/>
    </xf>
    <xf numFmtId="164" fontId="14" fillId="10" borderId="19" xfId="0" applyFont="1" applyFill="1" applyBorder="1" applyAlignment="1">
      <alignment/>
    </xf>
    <xf numFmtId="164" fontId="15" fillId="10" borderId="21" xfId="0" applyFont="1" applyFill="1" applyBorder="1" applyAlignment="1">
      <alignment/>
    </xf>
    <xf numFmtId="164" fontId="15" fillId="10" borderId="22" xfId="0" applyFont="1" applyFill="1" applyBorder="1" applyAlignment="1">
      <alignment/>
    </xf>
    <xf numFmtId="164" fontId="15" fillId="10" borderId="10" xfId="0" applyFont="1" applyFill="1" applyBorder="1" applyAlignment="1">
      <alignment/>
    </xf>
    <xf numFmtId="164" fontId="15" fillId="0" borderId="10" xfId="0" applyFont="1" applyFill="1" applyBorder="1" applyAlignment="1">
      <alignment/>
    </xf>
    <xf numFmtId="166" fontId="15" fillId="0" borderId="20" xfId="0" applyNumberFormat="1" applyFont="1" applyFill="1" applyBorder="1" applyAlignment="1">
      <alignment/>
    </xf>
    <xf numFmtId="169" fontId="15" fillId="0" borderId="10" xfId="0" applyNumberFormat="1" applyFont="1" applyBorder="1" applyAlignment="1">
      <alignment/>
    </xf>
    <xf numFmtId="166" fontId="15" fillId="0" borderId="10" xfId="0" applyNumberFormat="1" applyFont="1" applyFill="1" applyBorder="1" applyAlignment="1">
      <alignment/>
    </xf>
    <xf numFmtId="164" fontId="15" fillId="0" borderId="11" xfId="0" applyFont="1" applyFill="1" applyBorder="1" applyAlignment="1">
      <alignment/>
    </xf>
    <xf numFmtId="164" fontId="15" fillId="3" borderId="10" xfId="0" applyFont="1" applyFill="1" applyBorder="1" applyAlignment="1">
      <alignment/>
    </xf>
    <xf numFmtId="169" fontId="15" fillId="3" borderId="10" xfId="0" applyNumberFormat="1" applyFont="1" applyFill="1" applyBorder="1" applyAlignment="1">
      <alignment/>
    </xf>
    <xf numFmtId="166" fontId="26" fillId="10" borderId="10" xfId="0" applyNumberFormat="1" applyFont="1" applyFill="1" applyBorder="1" applyAlignment="1">
      <alignment/>
    </xf>
    <xf numFmtId="164" fontId="14" fillId="0" borderId="10" xfId="0" applyFont="1" applyFill="1" applyBorder="1" applyAlignment="1">
      <alignment/>
    </xf>
    <xf numFmtId="164" fontId="15" fillId="0" borderId="10" xfId="0" applyFont="1" applyFill="1" applyBorder="1" applyAlignment="1">
      <alignment/>
    </xf>
    <xf numFmtId="164" fontId="14" fillId="0" borderId="10" xfId="0" applyFont="1" applyFill="1" applyBorder="1" applyAlignment="1">
      <alignment horizontal="right"/>
    </xf>
    <xf numFmtId="164" fontId="15" fillId="0" borderId="17" xfId="0" applyFont="1" applyFill="1" applyBorder="1" applyAlignment="1">
      <alignment/>
    </xf>
    <xf numFmtId="164" fontId="15" fillId="0" borderId="18" xfId="0" applyFont="1" applyFill="1" applyBorder="1" applyAlignment="1">
      <alignment/>
    </xf>
    <xf numFmtId="164" fontId="15" fillId="3" borderId="0" xfId="0" applyFont="1" applyFill="1" applyAlignment="1">
      <alignment/>
    </xf>
    <xf numFmtId="169" fontId="15" fillId="3" borderId="16" xfId="0" applyNumberFormat="1" applyFont="1" applyFill="1" applyBorder="1" applyAlignment="1">
      <alignment/>
    </xf>
    <xf numFmtId="164" fontId="15" fillId="12" borderId="43" xfId="0" applyFont="1" applyFill="1" applyBorder="1" applyAlignment="1">
      <alignment horizontal="center"/>
    </xf>
    <xf numFmtId="165" fontId="20" fillId="12" borderId="44" xfId="0" applyNumberFormat="1" applyFont="1" applyFill="1" applyBorder="1" applyAlignment="1">
      <alignment horizontal="center"/>
    </xf>
    <xf numFmtId="165" fontId="14" fillId="12" borderId="44" xfId="0" applyNumberFormat="1" applyFont="1" applyFill="1" applyBorder="1" applyAlignment="1">
      <alignment horizontal="center"/>
    </xf>
    <xf numFmtId="164" fontId="14" fillId="12" borderId="29" xfId="0" applyFont="1" applyFill="1" applyBorder="1" applyAlignment="1">
      <alignment/>
    </xf>
    <xf numFmtId="164" fontId="14" fillId="12" borderId="28" xfId="0" applyFont="1" applyFill="1" applyBorder="1" applyAlignment="1">
      <alignment/>
    </xf>
    <xf numFmtId="166" fontId="14" fillId="12" borderId="43" xfId="0" applyNumberFormat="1" applyFont="1" applyFill="1" applyBorder="1" applyAlignment="1">
      <alignment/>
    </xf>
    <xf numFmtId="166" fontId="14" fillId="12" borderId="44" xfId="0" applyNumberFormat="1" applyFont="1" applyFill="1" applyBorder="1" applyAlignment="1">
      <alignment/>
    </xf>
    <xf numFmtId="169" fontId="15" fillId="12" borderId="25" xfId="0" applyNumberFormat="1" applyFont="1" applyFill="1" applyBorder="1" applyAlignment="1">
      <alignment/>
    </xf>
    <xf numFmtId="164" fontId="15" fillId="12" borderId="43" xfId="0" applyFont="1" applyFill="1" applyBorder="1" applyAlignment="1">
      <alignment/>
    </xf>
    <xf numFmtId="164" fontId="14" fillId="12" borderId="44" xfId="0" applyFont="1" applyFill="1" applyBorder="1" applyAlignment="1">
      <alignment/>
    </xf>
    <xf numFmtId="164" fontId="14" fillId="12" borderId="44" xfId="0" applyFont="1" applyFill="1" applyBorder="1" applyAlignment="1">
      <alignment/>
    </xf>
    <xf numFmtId="166" fontId="14" fillId="12" borderId="28" xfId="0" applyNumberFormat="1" applyFont="1" applyFill="1" applyBorder="1" applyAlignment="1">
      <alignment/>
    </xf>
    <xf numFmtId="166" fontId="14" fillId="12" borderId="45" xfId="0" applyNumberFormat="1" applyFont="1" applyFill="1" applyBorder="1" applyAlignment="1">
      <alignment/>
    </xf>
    <xf numFmtId="166" fontId="14" fillId="12" borderId="43" xfId="0" applyNumberFormat="1" applyFont="1" applyFill="1" applyBorder="1" applyAlignment="1">
      <alignment horizontal="right"/>
    </xf>
    <xf numFmtId="164" fontId="15" fillId="12" borderId="25" xfId="0" applyFont="1" applyFill="1" applyBorder="1" applyAlignment="1">
      <alignment/>
    </xf>
    <xf numFmtId="164" fontId="14" fillId="12" borderId="26" xfId="0" applyFont="1" applyFill="1" applyBorder="1" applyAlignment="1">
      <alignment/>
    </xf>
    <xf numFmtId="164" fontId="14" fillId="12" borderId="26" xfId="0" applyFont="1" applyFill="1" applyBorder="1" applyAlignment="1">
      <alignment/>
    </xf>
    <xf numFmtId="164" fontId="14" fillId="12" borderId="46" xfId="0" applyFont="1" applyFill="1" applyBorder="1" applyAlignment="1">
      <alignment/>
    </xf>
    <xf numFmtId="164" fontId="14" fillId="12" borderId="47" xfId="0" applyFont="1" applyFill="1" applyBorder="1" applyAlignment="1">
      <alignment/>
    </xf>
    <xf numFmtId="166" fontId="14" fillId="12" borderId="46" xfId="0" applyNumberFormat="1" applyFont="1" applyFill="1" applyBorder="1" applyAlignment="1">
      <alignment/>
    </xf>
    <xf numFmtId="166" fontId="14" fillId="12" borderId="25" xfId="0" applyNumberFormat="1" applyFont="1" applyFill="1" applyBorder="1" applyAlignment="1">
      <alignment/>
    </xf>
    <xf numFmtId="166" fontId="14" fillId="12" borderId="48" xfId="0" applyNumberFormat="1" applyFont="1" applyFill="1" applyBorder="1" applyAlignment="1">
      <alignment/>
    </xf>
    <xf numFmtId="169" fontId="15" fillId="12" borderId="43" xfId="0" applyNumberFormat="1" applyFont="1" applyFill="1" applyBorder="1" applyAlignment="1">
      <alignment/>
    </xf>
    <xf numFmtId="164" fontId="14" fillId="12" borderId="43" xfId="0" applyFont="1" applyFill="1" applyBorder="1" applyAlignment="1">
      <alignment/>
    </xf>
    <xf numFmtId="166" fontId="15" fillId="12" borderId="43" xfId="0" applyNumberFormat="1" applyFont="1" applyFill="1" applyBorder="1" applyAlignment="1">
      <alignment/>
    </xf>
    <xf numFmtId="171" fontId="15" fillId="12" borderId="43" xfId="0" applyNumberFormat="1" applyFont="1" applyFill="1" applyBorder="1" applyAlignment="1">
      <alignment/>
    </xf>
    <xf numFmtId="164" fontId="15" fillId="0" borderId="0" xfId="0" applyFont="1" applyFill="1" applyBorder="1" applyAlignment="1">
      <alignment/>
    </xf>
    <xf numFmtId="164" fontId="14" fillId="0" borderId="0" xfId="0" applyFont="1" applyFill="1" applyBorder="1" applyAlignment="1">
      <alignment/>
    </xf>
    <xf numFmtId="166" fontId="15" fillId="0" borderId="0" xfId="0" applyNumberFormat="1" applyFont="1" applyFill="1" applyBorder="1" applyAlignment="1">
      <alignment/>
    </xf>
    <xf numFmtId="166" fontId="14" fillId="0" borderId="0" xfId="0" applyNumberFormat="1" applyFont="1" applyFill="1" applyBorder="1" applyAlignment="1">
      <alignment/>
    </xf>
    <xf numFmtId="171" fontId="15" fillId="0" borderId="0" xfId="0" applyNumberFormat="1" applyFont="1" applyFill="1" applyBorder="1" applyAlignment="1">
      <alignment/>
    </xf>
    <xf numFmtId="164" fontId="19" fillId="4" borderId="10" xfId="0" applyFont="1" applyFill="1" applyBorder="1" applyAlignment="1">
      <alignment horizontal="center" vertical="center"/>
    </xf>
    <xf numFmtId="164" fontId="14" fillId="4" borderId="10" xfId="0" applyFont="1" applyFill="1" applyBorder="1" applyAlignment="1">
      <alignment horizontal="center" vertical="center"/>
    </xf>
    <xf numFmtId="164" fontId="0" fillId="4" borderId="41" xfId="0" applyFill="1" applyBorder="1" applyAlignment="1">
      <alignment/>
    </xf>
    <xf numFmtId="164" fontId="1" fillId="4" borderId="23" xfId="0" applyFont="1" applyFill="1" applyBorder="1" applyAlignment="1">
      <alignment/>
    </xf>
    <xf numFmtId="164" fontId="1" fillId="4" borderId="42" xfId="0" applyFont="1" applyFill="1" applyBorder="1" applyAlignment="1">
      <alignment/>
    </xf>
    <xf numFmtId="164" fontId="14" fillId="4" borderId="10" xfId="0" applyFont="1" applyFill="1" applyBorder="1" applyAlignment="1">
      <alignment horizontal="center"/>
    </xf>
    <xf numFmtId="164" fontId="0" fillId="4" borderId="19" xfId="0" applyFill="1" applyBorder="1" applyAlignment="1">
      <alignment/>
    </xf>
    <xf numFmtId="164" fontId="1" fillId="4" borderId="22" xfId="0" applyFont="1" applyFill="1" applyBorder="1" applyAlignment="1">
      <alignment/>
    </xf>
    <xf numFmtId="164" fontId="14" fillId="4" borderId="20" xfId="0" applyFont="1" applyFill="1" applyBorder="1" applyAlignment="1">
      <alignment horizontal="center" vertical="center"/>
    </xf>
    <xf numFmtId="168" fontId="14" fillId="4" borderId="20" xfId="0" applyNumberFormat="1" applyFont="1" applyFill="1" applyBorder="1" applyAlignment="1">
      <alignment horizontal="center" vertical="center"/>
    </xf>
    <xf numFmtId="164" fontId="14" fillId="4" borderId="20" xfId="20" applyFont="1" applyFill="1" applyBorder="1" applyAlignment="1">
      <alignment horizontal="center" vertical="center"/>
      <protection/>
    </xf>
    <xf numFmtId="164" fontId="16" fillId="12" borderId="10" xfId="0" applyFont="1" applyFill="1" applyBorder="1" applyAlignment="1">
      <alignment horizontal="left" vertical="center"/>
    </xf>
    <xf numFmtId="164" fontId="14" fillId="10" borderId="20" xfId="0" applyFont="1" applyFill="1" applyBorder="1" applyAlignment="1">
      <alignment vertical="center"/>
    </xf>
    <xf numFmtId="166" fontId="15" fillId="10" borderId="10" xfId="0" applyNumberFormat="1" applyFont="1" applyFill="1" applyBorder="1" applyAlignment="1">
      <alignment/>
    </xf>
    <xf numFmtId="169" fontId="15" fillId="10" borderId="10" xfId="0" applyNumberFormat="1" applyFont="1" applyFill="1" applyBorder="1" applyAlignment="1">
      <alignment/>
    </xf>
    <xf numFmtId="164" fontId="0" fillId="0" borderId="11" xfId="0" applyFill="1" applyBorder="1" applyAlignment="1">
      <alignment/>
    </xf>
    <xf numFmtId="164" fontId="33" fillId="12" borderId="43" xfId="0" applyFont="1" applyFill="1" applyBorder="1" applyAlignment="1">
      <alignment horizontal="center"/>
    </xf>
    <xf numFmtId="164" fontId="19" fillId="12" borderId="28" xfId="0" applyFont="1" applyFill="1" applyBorder="1" applyAlignment="1">
      <alignment/>
    </xf>
    <xf numFmtId="169" fontId="15" fillId="12" borderId="49" xfId="0" applyNumberFormat="1" applyFont="1" applyFill="1" applyBorder="1" applyAlignment="1">
      <alignment/>
    </xf>
    <xf numFmtId="164" fontId="0" fillId="12" borderId="43" xfId="0" applyFill="1" applyBorder="1" applyAlignment="1">
      <alignment/>
    </xf>
    <xf numFmtId="164" fontId="1" fillId="0" borderId="0" xfId="0" applyFont="1" applyAlignment="1">
      <alignment/>
    </xf>
    <xf numFmtId="164" fontId="19" fillId="0" borderId="0" xfId="0" applyFont="1" applyAlignment="1">
      <alignment/>
    </xf>
    <xf numFmtId="164" fontId="19" fillId="0" borderId="10" xfId="0" applyFont="1" applyBorder="1" applyAlignment="1">
      <alignment horizontal="center" vertical="center"/>
    </xf>
    <xf numFmtId="164" fontId="19" fillId="0" borderId="10" xfId="0" applyFont="1" applyFill="1" applyBorder="1" applyAlignment="1">
      <alignment horizontal="center" vertical="center"/>
    </xf>
    <xf numFmtId="164" fontId="19" fillId="0" borderId="42" xfId="0" applyFont="1" applyBorder="1" applyAlignment="1">
      <alignment horizontal="center" vertical="center"/>
    </xf>
    <xf numFmtId="168" fontId="19" fillId="0" borderId="12" xfId="0" applyNumberFormat="1" applyFont="1" applyBorder="1" applyAlignment="1">
      <alignment horizontal="center" vertical="center"/>
    </xf>
    <xf numFmtId="164" fontId="0" fillId="0" borderId="22" xfId="0" applyBorder="1" applyAlignment="1">
      <alignment horizontal="center" vertical="center"/>
    </xf>
    <xf numFmtId="164" fontId="0" fillId="0" borderId="16" xfId="0" applyFont="1" applyBorder="1" applyAlignment="1">
      <alignment/>
    </xf>
    <xf numFmtId="166" fontId="0" fillId="0" borderId="16" xfId="0" applyNumberFormat="1" applyBorder="1" applyAlignment="1">
      <alignment/>
    </xf>
    <xf numFmtId="171" fontId="0" fillId="0" borderId="42" xfId="0" applyNumberFormat="1" applyBorder="1" applyAlignment="1">
      <alignment/>
    </xf>
    <xf numFmtId="164" fontId="0" fillId="0" borderId="15" xfId="0" applyFont="1" applyBorder="1" applyAlignment="1">
      <alignment/>
    </xf>
    <xf numFmtId="166" fontId="0" fillId="0" borderId="15" xfId="0" applyNumberFormat="1" applyBorder="1" applyAlignment="1">
      <alignment/>
    </xf>
    <xf numFmtId="171" fontId="0" fillId="0" borderId="12" xfId="0" applyNumberFormat="1" applyBorder="1" applyAlignment="1">
      <alignment/>
    </xf>
    <xf numFmtId="164" fontId="0" fillId="0" borderId="14" xfId="0" applyBorder="1" applyAlignment="1">
      <alignment/>
    </xf>
    <xf numFmtId="164" fontId="0" fillId="0" borderId="12" xfId="0" applyBorder="1" applyAlignment="1">
      <alignment/>
    </xf>
    <xf numFmtId="164" fontId="0" fillId="0" borderId="15" xfId="0" applyFont="1" applyFill="1" applyBorder="1" applyAlignment="1">
      <alignment/>
    </xf>
    <xf numFmtId="166" fontId="0" fillId="0" borderId="12" xfId="0" applyNumberFormat="1" applyBorder="1" applyAlignment="1">
      <alignment/>
    </xf>
    <xf numFmtId="164" fontId="0" fillId="0" borderId="20" xfId="0" applyFont="1" applyFill="1" applyBorder="1" applyAlignment="1">
      <alignment/>
    </xf>
    <xf numFmtId="164" fontId="0" fillId="0" borderId="20" xfId="0" applyBorder="1" applyAlignment="1">
      <alignment/>
    </xf>
    <xf numFmtId="171" fontId="0" fillId="0" borderId="22" xfId="0" applyNumberFormat="1" applyBorder="1" applyAlignment="1">
      <alignment/>
    </xf>
    <xf numFmtId="164" fontId="19" fillId="0" borderId="0" xfId="0" applyFont="1" applyBorder="1" applyAlignment="1">
      <alignment horizontal="justify"/>
    </xf>
    <xf numFmtId="164" fontId="1" fillId="0" borderId="0" xfId="0" applyFont="1" applyBorder="1" applyAlignment="1">
      <alignment/>
    </xf>
    <xf numFmtId="164" fontId="1" fillId="0" borderId="0" xfId="0" applyFont="1" applyBorder="1" applyAlignment="1">
      <alignment/>
    </xf>
    <xf numFmtId="164" fontId="19" fillId="0" borderId="0" xfId="0" applyFont="1" applyFill="1" applyBorder="1" applyAlignment="1">
      <alignment/>
    </xf>
    <xf numFmtId="164" fontId="0" fillId="0" borderId="0" xfId="0" applyAlignment="1">
      <alignment/>
    </xf>
    <xf numFmtId="169" fontId="0" fillId="0" borderId="0" xfId="0" applyNumberFormat="1" applyAlignment="1">
      <alignment/>
    </xf>
    <xf numFmtId="164" fontId="34" fillId="0" borderId="0" xfId="0" applyFont="1" applyBorder="1" applyAlignment="1">
      <alignment horizontal="left"/>
    </xf>
    <xf numFmtId="164" fontId="0" fillId="0" borderId="0" xfId="0" applyBorder="1" applyAlignment="1">
      <alignment horizontal="center"/>
    </xf>
    <xf numFmtId="166" fontId="0" fillId="0" borderId="0" xfId="0" applyNumberFormat="1" applyBorder="1" applyAlignment="1">
      <alignment/>
    </xf>
    <xf numFmtId="171" fontId="0" fillId="0" borderId="0" xfId="0" applyNumberFormat="1" applyBorder="1" applyAlignment="1">
      <alignment/>
    </xf>
    <xf numFmtId="171" fontId="0" fillId="0" borderId="0" xfId="0" applyNumberFormat="1" applyBorder="1" applyAlignment="1">
      <alignment horizontal="right"/>
    </xf>
    <xf numFmtId="172" fontId="0" fillId="0" borderId="0" xfId="0" applyNumberFormat="1" applyBorder="1" applyAlignment="1">
      <alignment/>
    </xf>
    <xf numFmtId="166" fontId="1" fillId="0" borderId="0" xfId="15" applyNumberFormat="1" applyFont="1" applyFill="1" applyBorder="1" applyAlignment="1" applyProtection="1">
      <alignment/>
      <protection/>
    </xf>
    <xf numFmtId="172" fontId="0" fillId="0" borderId="0" xfId="0" applyNumberFormat="1" applyBorder="1" applyAlignment="1">
      <alignment horizontal="center"/>
    </xf>
    <xf numFmtId="167" fontId="0" fillId="0" borderId="0" xfId="0" applyNumberFormat="1" applyBorder="1" applyAlignment="1">
      <alignment/>
    </xf>
    <xf numFmtId="166" fontId="0" fillId="0" borderId="0" xfId="0" applyNumberFormat="1" applyFill="1" applyBorder="1" applyAlignment="1">
      <alignment/>
    </xf>
    <xf numFmtId="164" fontId="19" fillId="0" borderId="0" xfId="0" applyFont="1" applyBorder="1" applyAlignment="1">
      <alignment horizontal="center" vertical="center"/>
    </xf>
    <xf numFmtId="164" fontId="19" fillId="0" borderId="0" xfId="0" applyFont="1" applyBorder="1" applyAlignment="1">
      <alignment horizontal="center" vertical="center" shrinkToFit="1"/>
    </xf>
    <xf numFmtId="168" fontId="19" fillId="0" borderId="0" xfId="0" applyNumberFormat="1" applyFont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álne_Hárok1" xfId="20"/>
    <cellStyle name="normální_List1" xfId="21"/>
    <cellStyle name="Excel Built-in Normal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66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B8474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00B8FF"/>
      <rgbColor rgb="0099CC00"/>
      <rgbColor rgb="00FFCC00"/>
      <rgbColor rgb="00FF9900"/>
      <rgbColor rgb="00FF6600"/>
      <rgbColor rgb="00666699"/>
      <rgbColor rgb="00CB716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45"/>
  <sheetViews>
    <sheetView workbookViewId="0" topLeftCell="A1">
      <selection activeCell="I25" sqref="I25"/>
    </sheetView>
  </sheetViews>
  <sheetFormatPr defaultColWidth="9.140625" defaultRowHeight="12.75"/>
  <cols>
    <col min="1" max="1" width="40.00390625" style="1" customWidth="1"/>
    <col min="2" max="4" width="9.28125" style="1" customWidth="1"/>
    <col min="5" max="5" width="6.28125" style="1" customWidth="1"/>
    <col min="6" max="6" width="9.28125" style="1" customWidth="1"/>
    <col min="7" max="7" width="5.57421875" style="1" customWidth="1"/>
    <col min="8" max="16384" width="9.28125" style="1" customWidth="1"/>
  </cols>
  <sheetData>
    <row r="2" spans="1:6" ht="13.5">
      <c r="A2" s="2"/>
      <c r="B2" s="2"/>
      <c r="C2" s="2"/>
      <c r="D2" s="2"/>
      <c r="E2" s="2"/>
      <c r="F2" s="3" t="s">
        <v>0</v>
      </c>
    </row>
    <row r="3" spans="1:7" ht="13.5">
      <c r="A3" s="4" t="s">
        <v>1</v>
      </c>
      <c r="B3" s="5" t="s">
        <v>2</v>
      </c>
      <c r="C3" s="5"/>
      <c r="D3" s="6" t="s">
        <v>3</v>
      </c>
      <c r="E3" s="6" t="s">
        <v>4</v>
      </c>
      <c r="F3" s="6" t="s">
        <v>3</v>
      </c>
      <c r="G3" s="6" t="s">
        <v>5</v>
      </c>
    </row>
    <row r="4" spans="1:7" ht="13.5">
      <c r="A4" s="4"/>
      <c r="B4" s="5" t="s">
        <v>6</v>
      </c>
      <c r="C4" s="5" t="s">
        <v>7</v>
      </c>
      <c r="D4" s="7" t="s">
        <v>8</v>
      </c>
      <c r="E4" s="7" t="s">
        <v>9</v>
      </c>
      <c r="F4" s="8" t="s">
        <v>10</v>
      </c>
      <c r="G4" s="8" t="s">
        <v>11</v>
      </c>
    </row>
    <row r="5" spans="1:7" ht="13.5">
      <c r="A5" s="9" t="s">
        <v>12</v>
      </c>
      <c r="B5" s="10">
        <v>15314227</v>
      </c>
      <c r="C5" s="10">
        <v>15625424</v>
      </c>
      <c r="D5" s="11">
        <v>7878079</v>
      </c>
      <c r="E5" s="12">
        <f>D5/C5*100</f>
        <v>50.41833744799501</v>
      </c>
      <c r="F5" s="11">
        <v>7213781</v>
      </c>
      <c r="G5" s="12">
        <f>D5/F5</f>
        <v>1.0920873533588003</v>
      </c>
    </row>
    <row r="6" spans="1:7" ht="13.5">
      <c r="A6" s="13" t="s">
        <v>13</v>
      </c>
      <c r="B6" s="14">
        <f>B8+B9+B10+B11+B12+B13+B14+B15</f>
        <v>14569497</v>
      </c>
      <c r="C6" s="14">
        <f>C8+C9+C10+C11+C12+C13+C14+C15</f>
        <v>14956194</v>
      </c>
      <c r="D6" s="15">
        <f>D8+D9+D10+D11+D12+D13+D14+D15</f>
        <v>6045840</v>
      </c>
      <c r="E6" s="16">
        <f>D6/C6*100</f>
        <v>40.42365323691308</v>
      </c>
      <c r="F6" s="15">
        <v>6285088</v>
      </c>
      <c r="G6" s="17">
        <f aca="true" t="shared" si="0" ref="G6:G37">D6/F6</f>
        <v>0.9619340254265334</v>
      </c>
    </row>
    <row r="7" spans="1:7" ht="13.5">
      <c r="A7" s="18" t="s">
        <v>14</v>
      </c>
      <c r="B7" s="19"/>
      <c r="C7" s="19"/>
      <c r="D7" s="19"/>
      <c r="E7" s="19"/>
      <c r="F7" s="19"/>
      <c r="G7" s="20"/>
    </row>
    <row r="8" spans="1:7" ht="13.5">
      <c r="A8" s="18" t="s">
        <v>15</v>
      </c>
      <c r="B8" s="19">
        <v>367275</v>
      </c>
      <c r="C8" s="19">
        <v>367275</v>
      </c>
      <c r="D8" s="19">
        <v>47696</v>
      </c>
      <c r="E8" s="21">
        <f>D8/C8*100</f>
        <v>12.986454291743243</v>
      </c>
      <c r="F8" s="19">
        <v>140978</v>
      </c>
      <c r="G8" s="20">
        <f t="shared" si="0"/>
        <v>0.3383222914213565</v>
      </c>
    </row>
    <row r="9" spans="1:7" ht="13.5">
      <c r="A9" s="18" t="s">
        <v>16</v>
      </c>
      <c r="B9" s="19">
        <v>1808490</v>
      </c>
      <c r="C9" s="19">
        <v>1844313</v>
      </c>
      <c r="D9" s="19">
        <v>676261</v>
      </c>
      <c r="E9" s="21">
        <f aca="true" t="shared" si="1" ref="E9:E16">D9/C9*100</f>
        <v>36.66736611410319</v>
      </c>
      <c r="F9" s="19">
        <v>611817</v>
      </c>
      <c r="G9" s="20">
        <f t="shared" si="0"/>
        <v>1.1053321499729494</v>
      </c>
    </row>
    <row r="10" spans="1:7" ht="13.5">
      <c r="A10" s="18" t="s">
        <v>17</v>
      </c>
      <c r="B10" s="19">
        <v>320000</v>
      </c>
      <c r="C10" s="19">
        <v>320000</v>
      </c>
      <c r="D10" s="19">
        <v>138880</v>
      </c>
      <c r="E10" s="21">
        <f t="shared" si="1"/>
        <v>43.4</v>
      </c>
      <c r="F10" s="19">
        <v>122398</v>
      </c>
      <c r="G10" s="20">
        <f t="shared" si="0"/>
        <v>1.1346590630565858</v>
      </c>
    </row>
    <row r="11" spans="1:7" ht="13.5">
      <c r="A11" s="18" t="s">
        <v>18</v>
      </c>
      <c r="B11" s="19">
        <v>460523</v>
      </c>
      <c r="C11" s="19">
        <v>460523</v>
      </c>
      <c r="D11" s="19">
        <v>203524</v>
      </c>
      <c r="E11" s="21">
        <f t="shared" si="1"/>
        <v>44.19410105467045</v>
      </c>
      <c r="F11" s="19">
        <v>167214</v>
      </c>
      <c r="G11" s="20">
        <f t="shared" si="0"/>
        <v>1.217146889614506</v>
      </c>
    </row>
    <row r="12" spans="1:7" ht="13.5">
      <c r="A12" s="18" t="s">
        <v>19</v>
      </c>
      <c r="B12" s="19">
        <v>2127972</v>
      </c>
      <c r="C12" s="19">
        <v>2198657</v>
      </c>
      <c r="D12" s="19">
        <v>997715</v>
      </c>
      <c r="E12" s="21">
        <f t="shared" si="1"/>
        <v>45.378383258507355</v>
      </c>
      <c r="F12" s="19">
        <v>994132</v>
      </c>
      <c r="G12" s="20">
        <f t="shared" si="0"/>
        <v>1.0036041491471956</v>
      </c>
    </row>
    <row r="13" spans="1:7" ht="13.5">
      <c r="A13" s="18" t="s">
        <v>20</v>
      </c>
      <c r="B13" s="19">
        <v>485736</v>
      </c>
      <c r="C13" s="19">
        <v>496736</v>
      </c>
      <c r="D13" s="19">
        <v>214419</v>
      </c>
      <c r="E13" s="21">
        <f t="shared" si="1"/>
        <v>43.16558493847838</v>
      </c>
      <c r="F13" s="19">
        <v>225819</v>
      </c>
      <c r="G13" s="20">
        <f t="shared" si="0"/>
        <v>0.9495170911216505</v>
      </c>
    </row>
    <row r="14" spans="1:7" ht="13.5">
      <c r="A14" s="18" t="s">
        <v>21</v>
      </c>
      <c r="B14" s="19">
        <v>736000</v>
      </c>
      <c r="C14" s="19">
        <v>736000</v>
      </c>
      <c r="D14" s="19">
        <v>429331</v>
      </c>
      <c r="E14" s="21">
        <f t="shared" si="1"/>
        <v>58.33301630434783</v>
      </c>
      <c r="F14" s="19">
        <v>450718</v>
      </c>
      <c r="G14" s="20">
        <f t="shared" si="0"/>
        <v>0.9525490439698436</v>
      </c>
    </row>
    <row r="15" spans="1:7" ht="13.5">
      <c r="A15" s="18" t="s">
        <v>22</v>
      </c>
      <c r="B15" s="19">
        <v>8263501</v>
      </c>
      <c r="C15" s="19">
        <v>8532690</v>
      </c>
      <c r="D15" s="19">
        <v>3338014</v>
      </c>
      <c r="E15" s="21">
        <f t="shared" si="1"/>
        <v>39.12030086643251</v>
      </c>
      <c r="F15" s="19">
        <v>3572012</v>
      </c>
      <c r="G15" s="20">
        <f t="shared" si="0"/>
        <v>0.9344912615075202</v>
      </c>
    </row>
    <row r="16" spans="1:7" ht="13.5">
      <c r="A16" s="22" t="s">
        <v>23</v>
      </c>
      <c r="B16" s="23">
        <f>B5-B6</f>
        <v>744730</v>
      </c>
      <c r="C16" s="23">
        <f>C5-C6</f>
        <v>669230</v>
      </c>
      <c r="D16" s="24">
        <f>D5-D6</f>
        <v>1832239</v>
      </c>
      <c r="E16" s="21">
        <f t="shared" si="1"/>
        <v>273.78315377373997</v>
      </c>
      <c r="F16" s="24">
        <v>928693</v>
      </c>
      <c r="G16" s="25">
        <f t="shared" si="0"/>
        <v>1.9729221604986793</v>
      </c>
    </row>
    <row r="17" spans="1:7" ht="13.5">
      <c r="A17" s="26" t="s">
        <v>24</v>
      </c>
      <c r="B17" s="27">
        <v>9906953</v>
      </c>
      <c r="C17" s="27">
        <v>9906953</v>
      </c>
      <c r="D17" s="28">
        <v>1195986</v>
      </c>
      <c r="E17" s="29">
        <f>D17/C17*100</f>
        <v>12.072188088507133</v>
      </c>
      <c r="F17" s="28">
        <v>286043</v>
      </c>
      <c r="G17" s="12">
        <f t="shared" si="0"/>
        <v>4.1811405977422975</v>
      </c>
    </row>
    <row r="18" spans="1:7" ht="13.5">
      <c r="A18" s="13" t="s">
        <v>25</v>
      </c>
      <c r="B18" s="14">
        <v>11016388</v>
      </c>
      <c r="C18" s="14">
        <f>C20+C21+C22+C23+C24+C25+C26+C27</f>
        <v>11460742</v>
      </c>
      <c r="D18" s="15">
        <v>1219217</v>
      </c>
      <c r="E18" s="16">
        <f>D18/C18*100</f>
        <v>10.638203006402202</v>
      </c>
      <c r="F18" s="15">
        <v>576453</v>
      </c>
      <c r="G18" s="17">
        <f t="shared" si="0"/>
        <v>2.115032795388349</v>
      </c>
    </row>
    <row r="19" spans="1:7" ht="13.5">
      <c r="A19" s="18" t="s">
        <v>26</v>
      </c>
      <c r="B19" s="19"/>
      <c r="C19" s="19"/>
      <c r="D19" s="19"/>
      <c r="E19" s="19"/>
      <c r="F19" s="19"/>
      <c r="G19" s="20"/>
    </row>
    <row r="20" spans="1:7" ht="13.5">
      <c r="A20" s="18" t="s">
        <v>27</v>
      </c>
      <c r="B20" s="19">
        <v>10866060</v>
      </c>
      <c r="C20" s="19">
        <v>11310414</v>
      </c>
      <c r="D20" s="19">
        <v>1209146</v>
      </c>
      <c r="E20" s="21">
        <f>D20/C20*100</f>
        <v>10.6905547400829</v>
      </c>
      <c r="F20" s="19">
        <v>482074</v>
      </c>
      <c r="G20" s="20">
        <f t="shared" si="0"/>
        <v>2.508216580856881</v>
      </c>
    </row>
    <row r="21" spans="1:7" ht="13.5">
      <c r="A21" s="18" t="s">
        <v>16</v>
      </c>
      <c r="B21" s="19">
        <v>20328</v>
      </c>
      <c r="C21" s="19">
        <v>20328</v>
      </c>
      <c r="D21" s="19">
        <v>9431</v>
      </c>
      <c r="E21" s="21">
        <f>D21/C21*100</f>
        <v>46.39413616686344</v>
      </c>
      <c r="F21" s="19">
        <v>14582</v>
      </c>
      <c r="G21" s="20">
        <f t="shared" si="0"/>
        <v>0.6467562748594157</v>
      </c>
    </row>
    <row r="22" spans="1:7" ht="13.5">
      <c r="A22" s="18" t="s">
        <v>17</v>
      </c>
      <c r="B22" s="30">
        <v>0</v>
      </c>
      <c r="C22" s="19">
        <v>0</v>
      </c>
      <c r="D22" s="19">
        <v>640</v>
      </c>
      <c r="E22" s="21"/>
      <c r="F22" s="19">
        <v>0</v>
      </c>
      <c r="G22" s="20">
        <v>0</v>
      </c>
    </row>
    <row r="23" spans="1:7" ht="13.5">
      <c r="A23" s="18" t="s">
        <v>18</v>
      </c>
      <c r="B23" s="30">
        <v>0</v>
      </c>
      <c r="C23" s="30">
        <v>0</v>
      </c>
      <c r="D23" s="19">
        <v>0</v>
      </c>
      <c r="E23" s="21"/>
      <c r="F23" s="19">
        <v>0</v>
      </c>
      <c r="G23" s="20">
        <v>0</v>
      </c>
    </row>
    <row r="24" spans="1:7" ht="13.5">
      <c r="A24" s="18" t="s">
        <v>19</v>
      </c>
      <c r="B24" s="19">
        <v>130000</v>
      </c>
      <c r="C24" s="19">
        <v>130000</v>
      </c>
      <c r="D24" s="19">
        <v>0</v>
      </c>
      <c r="E24" s="21">
        <f aca="true" t="shared" si="2" ref="E24:E28">D24/C24*100</f>
        <v>0</v>
      </c>
      <c r="F24" s="19">
        <v>45925</v>
      </c>
      <c r="G24" s="20">
        <f t="shared" si="0"/>
        <v>0</v>
      </c>
    </row>
    <row r="25" spans="1:7" ht="13.5">
      <c r="A25" s="18" t="s">
        <v>20</v>
      </c>
      <c r="B25" s="19">
        <v>0</v>
      </c>
      <c r="C25" s="19">
        <v>0</v>
      </c>
      <c r="D25" s="19">
        <v>0</v>
      </c>
      <c r="E25" s="21"/>
      <c r="F25" s="19">
        <v>15000</v>
      </c>
      <c r="G25" s="20">
        <f t="shared" si="0"/>
        <v>0</v>
      </c>
    </row>
    <row r="26" spans="1:7" ht="13.5">
      <c r="A26" s="18" t="s">
        <v>21</v>
      </c>
      <c r="B26" s="30">
        <v>0</v>
      </c>
      <c r="C26" s="19">
        <v>0</v>
      </c>
      <c r="D26" s="19">
        <v>0</v>
      </c>
      <c r="E26" s="21"/>
      <c r="F26" s="19">
        <v>12842</v>
      </c>
      <c r="G26" s="20">
        <f t="shared" si="0"/>
        <v>0</v>
      </c>
    </row>
    <row r="27" spans="1:7" ht="13.5">
      <c r="A27" s="18" t="s">
        <v>22</v>
      </c>
      <c r="B27" s="19">
        <v>0</v>
      </c>
      <c r="C27" s="19">
        <v>0</v>
      </c>
      <c r="D27" s="19">
        <v>0</v>
      </c>
      <c r="E27" s="21"/>
      <c r="F27" s="19">
        <v>6030</v>
      </c>
      <c r="G27" s="20">
        <f t="shared" si="0"/>
        <v>0</v>
      </c>
    </row>
    <row r="28" spans="1:7" ht="13.5">
      <c r="A28" s="22" t="s">
        <v>28</v>
      </c>
      <c r="B28" s="23">
        <f>B17-B18</f>
        <v>-1109435</v>
      </c>
      <c r="C28" s="23">
        <f>C17-C18</f>
        <v>-1553789</v>
      </c>
      <c r="D28" s="24">
        <f>D17-D18</f>
        <v>-23231</v>
      </c>
      <c r="E28" s="21">
        <f t="shared" si="2"/>
        <v>1.4951193501820388</v>
      </c>
      <c r="F28" s="24">
        <v>-290410</v>
      </c>
      <c r="G28" s="25">
        <f t="shared" si="0"/>
        <v>0.07999380186632692</v>
      </c>
    </row>
    <row r="29" spans="1:7" ht="13.5">
      <c r="A29" s="9" t="s">
        <v>29</v>
      </c>
      <c r="B29" s="10">
        <v>580573</v>
      </c>
      <c r="C29" s="10">
        <f>C30+C31</f>
        <v>1100427</v>
      </c>
      <c r="D29" s="31">
        <v>21991</v>
      </c>
      <c r="E29" s="32">
        <f>D29/C29*100</f>
        <v>1.9984060732788271</v>
      </c>
      <c r="F29" s="31">
        <v>703398</v>
      </c>
      <c r="G29" s="12">
        <f t="shared" si="0"/>
        <v>0.03126395013918152</v>
      </c>
    </row>
    <row r="30" spans="1:7" ht="13.5">
      <c r="A30" s="18" t="s">
        <v>30</v>
      </c>
      <c r="B30" s="19">
        <v>553000</v>
      </c>
      <c r="C30" s="19">
        <v>1072854</v>
      </c>
      <c r="D30" s="19">
        <v>0</v>
      </c>
      <c r="E30" s="21">
        <f>D30/C30*100</f>
        <v>0</v>
      </c>
      <c r="F30" s="19">
        <v>655108</v>
      </c>
      <c r="G30" s="20">
        <f t="shared" si="0"/>
        <v>0</v>
      </c>
    </row>
    <row r="31" spans="1:7" ht="13.5">
      <c r="A31" s="18" t="s">
        <v>31</v>
      </c>
      <c r="B31" s="19">
        <v>27573</v>
      </c>
      <c r="C31" s="19">
        <v>27573</v>
      </c>
      <c r="D31" s="19">
        <v>21991</v>
      </c>
      <c r="E31" s="21">
        <f>D31/C31*100</f>
        <v>79.75555797337975</v>
      </c>
      <c r="F31" s="19">
        <v>48290</v>
      </c>
      <c r="G31" s="20">
        <f t="shared" si="0"/>
        <v>0.4553944916131704</v>
      </c>
    </row>
    <row r="32" spans="1:7" ht="12.75" hidden="1">
      <c r="A32" s="18" t="s">
        <v>32</v>
      </c>
      <c r="B32" s="19">
        <v>0</v>
      </c>
      <c r="C32" s="19">
        <v>0</v>
      </c>
      <c r="D32" s="19">
        <v>0</v>
      </c>
      <c r="E32" s="19"/>
      <c r="F32" s="19"/>
      <c r="G32" s="33" t="e">
        <f t="shared" si="0"/>
        <v>#DIV/0!</v>
      </c>
    </row>
    <row r="33" spans="1:7" ht="12.75" hidden="1">
      <c r="A33" s="18" t="s">
        <v>33</v>
      </c>
      <c r="B33" s="19">
        <v>0</v>
      </c>
      <c r="C33" s="19">
        <v>0</v>
      </c>
      <c r="D33" s="19">
        <v>0</v>
      </c>
      <c r="E33" s="19"/>
      <c r="F33" s="19"/>
      <c r="G33" s="33" t="e">
        <f t="shared" si="0"/>
        <v>#DIV/0!</v>
      </c>
    </row>
    <row r="34" spans="1:7" ht="13.5">
      <c r="A34" s="13" t="s">
        <v>34</v>
      </c>
      <c r="B34" s="14">
        <v>215868</v>
      </c>
      <c r="C34" s="14">
        <v>215868</v>
      </c>
      <c r="D34" s="14">
        <v>111278</v>
      </c>
      <c r="E34" s="34">
        <f>D34/C34*100</f>
        <v>51.5490948172031</v>
      </c>
      <c r="F34" s="14">
        <v>110051</v>
      </c>
      <c r="G34" s="17">
        <f t="shared" si="0"/>
        <v>1.0111493761983081</v>
      </c>
    </row>
    <row r="35" spans="1:7" ht="13.5">
      <c r="A35" s="22" t="s">
        <v>35</v>
      </c>
      <c r="B35" s="23">
        <f>B29-B34</f>
        <v>364705</v>
      </c>
      <c r="C35" s="23">
        <f>C29-C34</f>
        <v>884559</v>
      </c>
      <c r="D35" s="24">
        <f>D29-D34</f>
        <v>-89287</v>
      </c>
      <c r="E35" s="35">
        <f>D35/C35*100</f>
        <v>-10.09395642348334</v>
      </c>
      <c r="F35" s="24">
        <v>593347</v>
      </c>
      <c r="G35" s="20">
        <f t="shared" si="0"/>
        <v>-0.15048024174724065</v>
      </c>
    </row>
    <row r="36" spans="1:7" ht="13.5">
      <c r="A36" s="18" t="s">
        <v>36</v>
      </c>
      <c r="B36" s="19">
        <f>B16+B28</f>
        <v>-364705</v>
      </c>
      <c r="C36" s="19">
        <f>C16+C28</f>
        <v>-884559</v>
      </c>
      <c r="D36" s="19">
        <f>D16+D28</f>
        <v>1809008</v>
      </c>
      <c r="E36" s="21">
        <f>D36/C36*100</f>
        <v>-204.5095917852851</v>
      </c>
      <c r="F36" s="19">
        <v>638283</v>
      </c>
      <c r="G36" s="20">
        <f t="shared" si="0"/>
        <v>2.834178569694007</v>
      </c>
    </row>
    <row r="37" spans="1:7" ht="13.5">
      <c r="A37" s="36" t="s">
        <v>37</v>
      </c>
      <c r="B37" s="37">
        <f>B16+B28+B35</f>
        <v>0</v>
      </c>
      <c r="C37" s="37">
        <f>C16+C28+C35</f>
        <v>0</v>
      </c>
      <c r="D37" s="38">
        <f>D16+D28+D35</f>
        <v>1719721</v>
      </c>
      <c r="E37" s="38"/>
      <c r="F37" s="38">
        <v>1231630</v>
      </c>
      <c r="G37" s="39">
        <f t="shared" si="0"/>
        <v>1.3962967774412771</v>
      </c>
    </row>
    <row r="38" ht="13.5">
      <c r="G38" s="40"/>
    </row>
    <row r="39" ht="13.5">
      <c r="G39" s="40"/>
    </row>
    <row r="40" ht="13.5">
      <c r="G40" s="40"/>
    </row>
    <row r="41" ht="13.5">
      <c r="G41" s="40"/>
    </row>
    <row r="42" ht="13.5">
      <c r="G42" s="40"/>
    </row>
    <row r="43" ht="13.5">
      <c r="G43" s="40"/>
    </row>
    <row r="44" ht="13.5">
      <c r="G44" s="40"/>
    </row>
    <row r="45" ht="13.5">
      <c r="G45" s="40"/>
    </row>
  </sheetData>
  <mergeCells count="2">
    <mergeCell ref="A3:A4"/>
    <mergeCell ref="B3:C3"/>
  </mergeCells>
  <printOptions/>
  <pageMargins left="0.7000000000000001" right="0.7000000000000001" top="0.75" bottom="0.75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8"/>
  <sheetViews>
    <sheetView workbookViewId="0" topLeftCell="A21">
      <selection activeCell="J39" sqref="J39"/>
    </sheetView>
  </sheetViews>
  <sheetFormatPr defaultColWidth="9.140625" defaultRowHeight="12.75"/>
  <cols>
    <col min="1" max="1" width="40.140625" style="1" customWidth="1"/>
    <col min="2" max="3" width="9.28125" style="1" customWidth="1"/>
    <col min="4" max="4" width="9.140625" style="1" customWidth="1"/>
    <col min="5" max="5" width="6.00390625" style="1" customWidth="1"/>
    <col min="6" max="6" width="9.28125" style="1" customWidth="1"/>
    <col min="7" max="7" width="5.57421875" style="1" customWidth="1"/>
    <col min="8" max="16384" width="9.28125" style="1" customWidth="1"/>
  </cols>
  <sheetData>
    <row r="1" spans="1:6" ht="13.5">
      <c r="A1" s="2" t="s">
        <v>38</v>
      </c>
      <c r="B1" s="2"/>
      <c r="C1" s="2"/>
      <c r="D1" s="2"/>
      <c r="E1" s="2"/>
      <c r="F1" s="2"/>
    </row>
    <row r="2" spans="1:6" ht="13.5">
      <c r="A2" s="2"/>
      <c r="B2" s="2"/>
      <c r="C2" s="2"/>
      <c r="D2" s="2"/>
      <c r="E2" s="2"/>
      <c r="F2" s="41" t="s">
        <v>39</v>
      </c>
    </row>
    <row r="3" spans="1:7" ht="13.5">
      <c r="A3" s="42" t="s">
        <v>40</v>
      </c>
      <c r="B3" s="43" t="s">
        <v>2</v>
      </c>
      <c r="C3" s="43"/>
      <c r="D3" s="44" t="s">
        <v>3</v>
      </c>
      <c r="E3" s="44" t="s">
        <v>4</v>
      </c>
      <c r="F3" s="45" t="s">
        <v>3</v>
      </c>
      <c r="G3" s="45" t="s">
        <v>5</v>
      </c>
    </row>
    <row r="4" spans="1:7" ht="13.5">
      <c r="A4" s="42"/>
      <c r="B4" s="43" t="s">
        <v>6</v>
      </c>
      <c r="C4" s="43" t="s">
        <v>7</v>
      </c>
      <c r="D4" s="46" t="s">
        <v>8</v>
      </c>
      <c r="E4" s="46" t="s">
        <v>9</v>
      </c>
      <c r="F4" s="47">
        <v>40359</v>
      </c>
      <c r="G4" s="48" t="s">
        <v>11</v>
      </c>
    </row>
    <row r="5" spans="1:7" ht="12.75" customHeight="1">
      <c r="A5" s="49" t="s">
        <v>41</v>
      </c>
      <c r="B5" s="50">
        <v>10052936</v>
      </c>
      <c r="C5" s="50">
        <v>10052936</v>
      </c>
      <c r="D5" s="51">
        <f>D6+D7+D8</f>
        <v>4630817</v>
      </c>
      <c r="E5" s="52">
        <f>D5/C5*100</f>
        <v>46.064323895029275</v>
      </c>
      <c r="F5" s="50">
        <v>3751035</v>
      </c>
      <c r="G5" s="53">
        <f>D5/F5</f>
        <v>1.234543799244742</v>
      </c>
    </row>
    <row r="6" spans="1:7" ht="12.75" customHeight="1">
      <c r="A6" s="54" t="s">
        <v>42</v>
      </c>
      <c r="B6" s="55">
        <v>8498911</v>
      </c>
      <c r="C6" s="55">
        <v>8498911</v>
      </c>
      <c r="D6" s="55">
        <v>3821909</v>
      </c>
      <c r="E6" s="56">
        <f>D6/C6*100</f>
        <v>44.969396667408326</v>
      </c>
      <c r="F6" s="55">
        <v>2919707</v>
      </c>
      <c r="G6" s="57">
        <f aca="true" t="shared" si="0" ref="G6:G53">D6/F6</f>
        <v>1.3090042939240136</v>
      </c>
    </row>
    <row r="7" spans="1:7" ht="12.75" customHeight="1">
      <c r="A7" s="54" t="s">
        <v>43</v>
      </c>
      <c r="B7" s="55">
        <v>890000</v>
      </c>
      <c r="C7" s="55">
        <v>890000</v>
      </c>
      <c r="D7" s="55">
        <v>418953</v>
      </c>
      <c r="E7" s="56">
        <f>D7/C7*100</f>
        <v>47.073370786516854</v>
      </c>
      <c r="F7" s="55">
        <v>431101</v>
      </c>
      <c r="G7" s="57">
        <f t="shared" si="0"/>
        <v>0.9718209885850415</v>
      </c>
    </row>
    <row r="8" spans="1:7" ht="12.75" customHeight="1">
      <c r="A8" s="54" t="s">
        <v>44</v>
      </c>
      <c r="B8" s="55">
        <f>B9+B10</f>
        <v>664025</v>
      </c>
      <c r="C8" s="55">
        <f>C9+C10</f>
        <v>664025</v>
      </c>
      <c r="D8" s="55">
        <f>D9+D10</f>
        <v>389955</v>
      </c>
      <c r="E8" s="56">
        <f>D8/C8*100</f>
        <v>58.72595158314823</v>
      </c>
      <c r="F8" s="55">
        <v>400227</v>
      </c>
      <c r="G8" s="57">
        <f t="shared" si="0"/>
        <v>0.9743345651342863</v>
      </c>
    </row>
    <row r="9" spans="1:7" ht="12.75" customHeight="1">
      <c r="A9" s="58" t="s">
        <v>45</v>
      </c>
      <c r="B9" s="59">
        <v>74025</v>
      </c>
      <c r="C9" s="59">
        <v>74025</v>
      </c>
      <c r="D9" s="59">
        <v>34855</v>
      </c>
      <c r="E9" s="60">
        <f>D9/C9*100</f>
        <v>47.0854441067207</v>
      </c>
      <c r="F9" s="59">
        <v>35543</v>
      </c>
      <c r="G9" s="61">
        <f t="shared" si="0"/>
        <v>0.9806431646175056</v>
      </c>
    </row>
    <row r="10" spans="1:7" ht="12.75" customHeight="1">
      <c r="A10" s="62" t="s">
        <v>46</v>
      </c>
      <c r="B10" s="59">
        <v>590000</v>
      </c>
      <c r="C10" s="59">
        <v>590000</v>
      </c>
      <c r="D10" s="59">
        <v>355100</v>
      </c>
      <c r="E10" s="60">
        <f>D10/C10*100</f>
        <v>60.186440677966104</v>
      </c>
      <c r="F10" s="59">
        <v>364684</v>
      </c>
      <c r="G10" s="61">
        <f t="shared" si="0"/>
        <v>0.973719713505391</v>
      </c>
    </row>
    <row r="11" spans="1:7" ht="12.75" customHeight="1">
      <c r="A11" s="9" t="s">
        <v>47</v>
      </c>
      <c r="B11" s="10">
        <f>B12+B14+B18+B25+B28+B29</f>
        <v>764000</v>
      </c>
      <c r="C11" s="10">
        <f>C12+C14+C18+C25+C28+C29</f>
        <v>764500</v>
      </c>
      <c r="D11" s="11">
        <f>D14+D18+D25+D28+D29</f>
        <v>557130</v>
      </c>
      <c r="E11" s="12">
        <f>D11/C11*100</f>
        <v>72.8750817527796</v>
      </c>
      <c r="F11" s="10">
        <v>703922</v>
      </c>
      <c r="G11" s="53">
        <f t="shared" si="0"/>
        <v>0.7914655316924318</v>
      </c>
    </row>
    <row r="12" spans="1:7" ht="12.75" customHeight="1" hidden="1">
      <c r="A12" s="63" t="s">
        <v>48</v>
      </c>
      <c r="B12" s="64">
        <v>0</v>
      </c>
      <c r="C12" s="65">
        <v>0</v>
      </c>
      <c r="D12" s="65">
        <v>0</v>
      </c>
      <c r="E12" s="66"/>
      <c r="F12" s="65"/>
      <c r="G12" s="67" t="e">
        <f t="shared" si="0"/>
        <v>#DIV/0!</v>
      </c>
    </row>
    <row r="13" spans="1:7" ht="12.75" customHeight="1" hidden="1">
      <c r="A13" s="68" t="s">
        <v>49</v>
      </c>
      <c r="B13" s="69">
        <v>0</v>
      </c>
      <c r="C13" s="59">
        <v>0</v>
      </c>
      <c r="D13" s="59">
        <v>0</v>
      </c>
      <c r="E13" s="70"/>
      <c r="F13" s="59"/>
      <c r="G13" s="67" t="e">
        <f t="shared" si="0"/>
        <v>#DIV/0!</v>
      </c>
    </row>
    <row r="14" spans="1:7" ht="12.75" customHeight="1">
      <c r="A14" s="54" t="s">
        <v>50</v>
      </c>
      <c r="B14" s="55">
        <f>B15+B16</f>
        <v>58000</v>
      </c>
      <c r="C14" s="55">
        <f>C15+C16</f>
        <v>58000</v>
      </c>
      <c r="D14" s="55">
        <f>D15+D16+D17</f>
        <v>38696</v>
      </c>
      <c r="E14" s="56">
        <f>D14/C14*100</f>
        <v>66.71724137931034</v>
      </c>
      <c r="F14" s="55">
        <v>39806</v>
      </c>
      <c r="G14" s="57">
        <f t="shared" si="0"/>
        <v>0.9721147565693614</v>
      </c>
    </row>
    <row r="15" spans="1:7" ht="12.75" customHeight="1">
      <c r="A15" s="62" t="s">
        <v>51</v>
      </c>
      <c r="B15" s="59">
        <v>58000</v>
      </c>
      <c r="C15" s="59">
        <v>58000</v>
      </c>
      <c r="D15" s="59">
        <v>38259</v>
      </c>
      <c r="E15" s="60">
        <f aca="true" t="shared" si="1" ref="E15:E31">D15/C15*100</f>
        <v>65.96379310344828</v>
      </c>
      <c r="F15" s="59">
        <v>39423</v>
      </c>
      <c r="G15" s="61">
        <f t="shared" si="0"/>
        <v>0.9704740887299292</v>
      </c>
    </row>
    <row r="16" spans="1:7" ht="12.75" customHeight="1">
      <c r="A16" s="62" t="s">
        <v>52</v>
      </c>
      <c r="B16" s="59">
        <v>0</v>
      </c>
      <c r="C16" s="59">
        <v>0</v>
      </c>
      <c r="D16" s="59">
        <v>437</v>
      </c>
      <c r="E16" s="56"/>
      <c r="F16" s="59">
        <v>383</v>
      </c>
      <c r="G16" s="61">
        <f t="shared" si="0"/>
        <v>1.1409921671018277</v>
      </c>
    </row>
    <row r="17" spans="1:7" ht="12.75" customHeight="1">
      <c r="A17" s="62" t="s">
        <v>53</v>
      </c>
      <c r="B17" s="59">
        <v>63083</v>
      </c>
      <c r="C17" s="59">
        <v>63083</v>
      </c>
      <c r="D17" s="59">
        <v>0</v>
      </c>
      <c r="E17" s="60">
        <f t="shared" si="1"/>
        <v>0</v>
      </c>
      <c r="F17" s="59">
        <v>0</v>
      </c>
      <c r="G17" s="61">
        <v>0</v>
      </c>
    </row>
    <row r="18" spans="1:7" ht="12.75" customHeight="1">
      <c r="A18" s="54" t="s">
        <v>54</v>
      </c>
      <c r="B18" s="71">
        <f>B19+B20+B21</f>
        <v>576000</v>
      </c>
      <c r="C18" s="55">
        <f>C19+C20+C21</f>
        <v>576000</v>
      </c>
      <c r="D18" s="55">
        <f>D19+D20+D21</f>
        <v>455574</v>
      </c>
      <c r="E18" s="56">
        <f t="shared" si="1"/>
        <v>79.09270833333333</v>
      </c>
      <c r="F18" s="55">
        <v>492787</v>
      </c>
      <c r="G18" s="57">
        <f t="shared" si="0"/>
        <v>0.9244846150568096</v>
      </c>
    </row>
    <row r="19" spans="1:7" ht="12.75" customHeight="1">
      <c r="A19" s="58" t="s">
        <v>55</v>
      </c>
      <c r="B19" s="59">
        <v>250000</v>
      </c>
      <c r="C19" s="59">
        <v>250000</v>
      </c>
      <c r="D19" s="59">
        <v>207920</v>
      </c>
      <c r="E19" s="60">
        <f t="shared" si="1"/>
        <v>83.16799999999999</v>
      </c>
      <c r="F19" s="59">
        <v>246529</v>
      </c>
      <c r="G19" s="61">
        <f t="shared" si="0"/>
        <v>0.8433896215049751</v>
      </c>
    </row>
    <row r="20" spans="1:7" ht="12.75" customHeight="1">
      <c r="A20" s="62" t="s">
        <v>56</v>
      </c>
      <c r="B20" s="69">
        <v>10000</v>
      </c>
      <c r="C20" s="59">
        <v>10000</v>
      </c>
      <c r="D20" s="59">
        <v>7978</v>
      </c>
      <c r="E20" s="60">
        <f t="shared" si="1"/>
        <v>79.78</v>
      </c>
      <c r="F20" s="59">
        <v>8037</v>
      </c>
      <c r="G20" s="61">
        <f t="shared" si="0"/>
        <v>0.9926589523454025</v>
      </c>
    </row>
    <row r="21" spans="1:7" ht="12.75" customHeight="1">
      <c r="A21" s="62" t="s">
        <v>57</v>
      </c>
      <c r="B21" s="59">
        <f>B22+B23+B24</f>
        <v>316000</v>
      </c>
      <c r="C21" s="59">
        <f>C22+C23+C24</f>
        <v>316000</v>
      </c>
      <c r="D21" s="59">
        <v>239676</v>
      </c>
      <c r="E21" s="60">
        <f t="shared" si="1"/>
        <v>75.84683544303797</v>
      </c>
      <c r="F21" s="59">
        <v>238221</v>
      </c>
      <c r="G21" s="61">
        <f t="shared" si="0"/>
        <v>1.0061077738738398</v>
      </c>
    </row>
    <row r="22" spans="1:7" ht="12.75" customHeight="1">
      <c r="A22" s="62" t="s">
        <v>58</v>
      </c>
      <c r="B22" s="59">
        <v>280000</v>
      </c>
      <c r="C22" s="59">
        <v>280000</v>
      </c>
      <c r="D22" s="59">
        <v>239676</v>
      </c>
      <c r="E22" s="60">
        <f t="shared" si="1"/>
        <v>85.59857142857142</v>
      </c>
      <c r="F22" s="59">
        <v>210340</v>
      </c>
      <c r="G22" s="61">
        <f t="shared" si="0"/>
        <v>1.1394694304459447</v>
      </c>
    </row>
    <row r="23" spans="1:7" ht="12.75" customHeight="1">
      <c r="A23" s="62" t="s">
        <v>59</v>
      </c>
      <c r="B23" s="59">
        <v>36000</v>
      </c>
      <c r="C23" s="59">
        <v>36000</v>
      </c>
      <c r="D23" s="59">
        <v>17817</v>
      </c>
      <c r="E23" s="60">
        <f t="shared" si="1"/>
        <v>49.49166666666667</v>
      </c>
      <c r="F23" s="59">
        <v>19731</v>
      </c>
      <c r="G23" s="61">
        <f t="shared" si="0"/>
        <v>0.9029952866048351</v>
      </c>
    </row>
    <row r="24" spans="1:7" ht="12.75" customHeight="1">
      <c r="A24" s="62" t="s">
        <v>60</v>
      </c>
      <c r="B24" s="69">
        <v>0</v>
      </c>
      <c r="C24" s="59">
        <v>0</v>
      </c>
      <c r="D24" s="69">
        <v>5036</v>
      </c>
      <c r="E24" s="56"/>
      <c r="F24" s="59">
        <v>8150</v>
      </c>
      <c r="G24" s="61">
        <f t="shared" si="0"/>
        <v>0.6179141104294479</v>
      </c>
    </row>
    <row r="25" spans="1:7" ht="12.75" customHeight="1">
      <c r="A25" s="54" t="s">
        <v>61</v>
      </c>
      <c r="B25" s="55">
        <f>B26+B27</f>
        <v>80000</v>
      </c>
      <c r="C25" s="55">
        <f>C26+C27</f>
        <v>80000</v>
      </c>
      <c r="D25" s="55">
        <f>D26+D27</f>
        <v>3190</v>
      </c>
      <c r="E25" s="56">
        <f t="shared" si="1"/>
        <v>3.9875000000000003</v>
      </c>
      <c r="F25" s="55">
        <v>46068</v>
      </c>
      <c r="G25" s="57">
        <f t="shared" si="0"/>
        <v>0.06924546322827126</v>
      </c>
    </row>
    <row r="26" spans="1:7" ht="12.75" customHeight="1">
      <c r="A26" s="58" t="s">
        <v>62</v>
      </c>
      <c r="B26" s="59">
        <v>80000</v>
      </c>
      <c r="C26" s="59">
        <v>80000</v>
      </c>
      <c r="D26" s="59">
        <v>3190</v>
      </c>
      <c r="E26" s="60">
        <f t="shared" si="1"/>
        <v>3.9875000000000003</v>
      </c>
      <c r="F26" s="59">
        <v>46068</v>
      </c>
      <c r="G26" s="61">
        <f t="shared" si="0"/>
        <v>0.06924546322827126</v>
      </c>
    </row>
    <row r="27" spans="1:7" ht="12.75" customHeight="1">
      <c r="A27" s="62" t="s">
        <v>63</v>
      </c>
      <c r="B27" s="41">
        <v>0</v>
      </c>
      <c r="C27" s="59">
        <v>0</v>
      </c>
      <c r="D27" s="41">
        <v>0</v>
      </c>
      <c r="E27" s="56"/>
      <c r="F27" s="59">
        <v>0</v>
      </c>
      <c r="G27" s="61">
        <v>0</v>
      </c>
    </row>
    <row r="28" spans="1:7" ht="12.75" customHeight="1">
      <c r="A28" s="54" t="s">
        <v>64</v>
      </c>
      <c r="B28" s="55">
        <v>0</v>
      </c>
      <c r="C28" s="55">
        <v>500</v>
      </c>
      <c r="D28" s="55">
        <v>2595</v>
      </c>
      <c r="E28" s="60">
        <f t="shared" si="1"/>
        <v>519</v>
      </c>
      <c r="F28" s="55">
        <v>5279</v>
      </c>
      <c r="G28" s="57">
        <f t="shared" si="0"/>
        <v>0.491570373176738</v>
      </c>
    </row>
    <row r="29" spans="1:7" ht="12.75" customHeight="1">
      <c r="A29" s="54" t="s">
        <v>65</v>
      </c>
      <c r="B29" s="55">
        <f>B30+B31</f>
        <v>50000</v>
      </c>
      <c r="C29" s="55">
        <f>C30+C31</f>
        <v>50000</v>
      </c>
      <c r="D29" s="55">
        <f>D30+D31</f>
        <v>57075</v>
      </c>
      <c r="E29" s="60">
        <f t="shared" si="1"/>
        <v>114.14999999999999</v>
      </c>
      <c r="F29" s="55">
        <v>119982</v>
      </c>
      <c r="G29" s="57">
        <f t="shared" si="0"/>
        <v>0.475696354453168</v>
      </c>
    </row>
    <row r="30" spans="1:7" ht="12.75" customHeight="1">
      <c r="A30" s="58" t="s">
        <v>66</v>
      </c>
      <c r="B30" s="59">
        <v>0</v>
      </c>
      <c r="C30" s="59">
        <v>0</v>
      </c>
      <c r="D30" s="59">
        <v>16018</v>
      </c>
      <c r="E30" s="60"/>
      <c r="F30" s="59">
        <v>80048</v>
      </c>
      <c r="G30" s="61">
        <f t="shared" si="0"/>
        <v>0.20010493703777735</v>
      </c>
    </row>
    <row r="31" spans="1:7" ht="12.75" customHeight="1">
      <c r="A31" s="62" t="s">
        <v>67</v>
      </c>
      <c r="B31" s="59">
        <v>50000</v>
      </c>
      <c r="C31" s="59">
        <v>50000</v>
      </c>
      <c r="D31" s="59">
        <v>41057</v>
      </c>
      <c r="E31" s="60">
        <f t="shared" si="1"/>
        <v>82.114</v>
      </c>
      <c r="F31" s="59">
        <v>39934</v>
      </c>
      <c r="G31" s="61">
        <f t="shared" si="0"/>
        <v>1.0281214003105124</v>
      </c>
    </row>
    <row r="32" spans="1:7" ht="12.75" customHeight="1">
      <c r="A32" s="9" t="s">
        <v>68</v>
      </c>
      <c r="B32" s="72">
        <f>B33+B34+B37+B38</f>
        <v>580573</v>
      </c>
      <c r="C32" s="10">
        <f>C33+C34+C37+C38</f>
        <v>1100427</v>
      </c>
      <c r="D32" s="11">
        <f>D33+D34+D37+D38</f>
        <v>21991</v>
      </c>
      <c r="E32" s="12">
        <f>D32/C32*100</f>
        <v>1.9984060732788271</v>
      </c>
      <c r="F32" s="10">
        <v>703398</v>
      </c>
      <c r="G32" s="53">
        <f t="shared" si="0"/>
        <v>0.03126395013918152</v>
      </c>
    </row>
    <row r="33" spans="1:7" ht="12.75" customHeight="1">
      <c r="A33" s="58" t="s">
        <v>69</v>
      </c>
      <c r="B33" s="59">
        <v>27573</v>
      </c>
      <c r="C33" s="59">
        <v>27573</v>
      </c>
      <c r="D33" s="59">
        <v>21991</v>
      </c>
      <c r="E33" s="70">
        <f>D33/C33*100</f>
        <v>79.75555797337975</v>
      </c>
      <c r="F33" s="59">
        <v>48290</v>
      </c>
      <c r="G33" s="61">
        <f t="shared" si="0"/>
        <v>0.4553944916131704</v>
      </c>
    </row>
    <row r="34" spans="1:7" ht="12.75" customHeight="1">
      <c r="A34" s="62" t="s">
        <v>70</v>
      </c>
      <c r="B34" s="69">
        <v>553000</v>
      </c>
      <c r="C34" s="59">
        <f>C35+C36</f>
        <v>1072854</v>
      </c>
      <c r="D34" s="59">
        <v>0</v>
      </c>
      <c r="E34" s="70">
        <f>D34/C34*100</f>
        <v>0</v>
      </c>
      <c r="F34" s="59">
        <v>655108</v>
      </c>
      <c r="G34" s="61">
        <f t="shared" si="0"/>
        <v>0</v>
      </c>
    </row>
    <row r="35" spans="1:7" ht="12.75" customHeight="1">
      <c r="A35" s="62" t="s">
        <v>71</v>
      </c>
      <c r="B35" s="69">
        <v>253000</v>
      </c>
      <c r="C35" s="59">
        <v>253000</v>
      </c>
      <c r="D35" s="59">
        <v>0</v>
      </c>
      <c r="E35" s="70">
        <f>D35/C35*100</f>
        <v>0</v>
      </c>
      <c r="F35" s="59">
        <v>0</v>
      </c>
      <c r="G35" s="61">
        <v>0</v>
      </c>
    </row>
    <row r="36" spans="1:7" ht="12.75" customHeight="1">
      <c r="A36" s="62" t="s">
        <v>72</v>
      </c>
      <c r="B36" s="69">
        <v>300000</v>
      </c>
      <c r="C36" s="59">
        <v>819854</v>
      </c>
      <c r="D36" s="59">
        <v>0</v>
      </c>
      <c r="E36" s="70">
        <f>D36/C36*100</f>
        <v>0</v>
      </c>
      <c r="F36" s="59">
        <v>655108</v>
      </c>
      <c r="G36" s="61">
        <f t="shared" si="0"/>
        <v>0</v>
      </c>
    </row>
    <row r="37" spans="1:7" ht="12.75" customHeight="1" hidden="1">
      <c r="A37" s="62" t="s">
        <v>73</v>
      </c>
      <c r="B37" s="69">
        <v>0</v>
      </c>
      <c r="C37" s="59">
        <v>0</v>
      </c>
      <c r="D37" s="69">
        <v>0</v>
      </c>
      <c r="E37" s="70" t="e">
        <f>D37/C37*100</f>
        <v>#DIV/0!</v>
      </c>
      <c r="F37" s="59"/>
      <c r="G37" s="67" t="e">
        <f t="shared" si="0"/>
        <v>#DIV/0!</v>
      </c>
    </row>
    <row r="38" spans="1:7" ht="12.75" customHeight="1" hidden="1">
      <c r="A38" s="62" t="s">
        <v>74</v>
      </c>
      <c r="B38" s="69">
        <v>0</v>
      </c>
      <c r="C38" s="59">
        <v>0</v>
      </c>
      <c r="D38" s="59">
        <v>0</v>
      </c>
      <c r="E38" s="70" t="e">
        <f>D38/C38*100</f>
        <v>#DIV/0!</v>
      </c>
      <c r="F38" s="59"/>
      <c r="G38" s="67" t="e">
        <f t="shared" si="0"/>
        <v>#DIV/0!</v>
      </c>
    </row>
    <row r="39" spans="1:7" ht="12.75" customHeight="1">
      <c r="A39" s="49" t="s">
        <v>75</v>
      </c>
      <c r="B39" s="50">
        <f>B40+B41+B42+B43+B44+B45</f>
        <v>14404244</v>
      </c>
      <c r="C39" s="50">
        <f>C40+C41+C42+C43+C44+C45</f>
        <v>14714941</v>
      </c>
      <c r="D39" s="51">
        <f>D40+D41+D42+D43+D44+D45</f>
        <v>3886118</v>
      </c>
      <c r="E39" s="52">
        <f>D39/C39*100</f>
        <v>26.409334566818853</v>
      </c>
      <c r="F39" s="50">
        <v>3044867</v>
      </c>
      <c r="G39" s="53">
        <f t="shared" si="0"/>
        <v>1.2762849740234958</v>
      </c>
    </row>
    <row r="40" spans="1:7" ht="12.75" customHeight="1">
      <c r="A40" s="62" t="s">
        <v>76</v>
      </c>
      <c r="B40" s="59">
        <v>0</v>
      </c>
      <c r="C40" s="59">
        <v>5685</v>
      </c>
      <c r="D40" s="59">
        <v>5885</v>
      </c>
      <c r="E40" s="70">
        <f>D40/C40*100</f>
        <v>103.51802990325419</v>
      </c>
      <c r="F40" s="59">
        <v>6973</v>
      </c>
      <c r="G40" s="61">
        <f t="shared" si="0"/>
        <v>0.8439695970170659</v>
      </c>
    </row>
    <row r="41" spans="1:7" ht="12.75" customHeight="1">
      <c r="A41" s="62" t="s">
        <v>77</v>
      </c>
      <c r="B41" s="59">
        <v>45000</v>
      </c>
      <c r="C41" s="59">
        <v>45000</v>
      </c>
      <c r="D41" s="59">
        <v>56158</v>
      </c>
      <c r="E41" s="70">
        <f aca="true" t="shared" si="2" ref="E41:E51">D41/C41*100</f>
        <v>124.79555555555555</v>
      </c>
      <c r="F41" s="59">
        <v>42495</v>
      </c>
      <c r="G41" s="61">
        <f t="shared" si="0"/>
        <v>1.3215201788445698</v>
      </c>
    </row>
    <row r="42" spans="1:7" ht="12.75" customHeight="1">
      <c r="A42" s="62" t="s">
        <v>78</v>
      </c>
      <c r="B42" s="59">
        <v>3947000</v>
      </c>
      <c r="C42" s="59">
        <v>4216189</v>
      </c>
      <c r="D42" s="59">
        <v>2341502</v>
      </c>
      <c r="E42" s="70">
        <f t="shared" si="2"/>
        <v>55.53598285086366</v>
      </c>
      <c r="F42" s="59">
        <v>2362842</v>
      </c>
      <c r="G42" s="61">
        <f t="shared" si="0"/>
        <v>0.9909685031838777</v>
      </c>
    </row>
    <row r="43" spans="1:7" ht="12.75" customHeight="1">
      <c r="A43" s="62" t="s">
        <v>79</v>
      </c>
      <c r="B43" s="59">
        <v>112000</v>
      </c>
      <c r="C43" s="59">
        <v>147120</v>
      </c>
      <c r="D43" s="59">
        <v>81947</v>
      </c>
      <c r="E43" s="70">
        <f t="shared" si="2"/>
        <v>55.70078847199566</v>
      </c>
      <c r="F43" s="59">
        <v>53570</v>
      </c>
      <c r="G43" s="61">
        <f t="shared" si="0"/>
        <v>1.5297181258166885</v>
      </c>
    </row>
    <row r="44" spans="1:7" ht="12.75" customHeight="1">
      <c r="A44" s="62" t="s">
        <v>80</v>
      </c>
      <c r="B44" s="59">
        <v>13000</v>
      </c>
      <c r="C44" s="59">
        <v>13703</v>
      </c>
      <c r="D44" s="59">
        <v>6853</v>
      </c>
      <c r="E44" s="70">
        <f t="shared" si="2"/>
        <v>50.010946508063924</v>
      </c>
      <c r="F44" s="59">
        <v>6525</v>
      </c>
      <c r="G44" s="61">
        <f t="shared" si="0"/>
        <v>1.0502681992337164</v>
      </c>
    </row>
    <row r="45" spans="1:7" ht="12.75" customHeight="1">
      <c r="A45" s="62" t="s">
        <v>81</v>
      </c>
      <c r="B45" s="59">
        <v>10287244</v>
      </c>
      <c r="C45" s="59">
        <f>C46+C47+C48+C49+C52</f>
        <v>10287244</v>
      </c>
      <c r="D45" s="59">
        <f>D46+D47+D48+D49+D50+D51+D52</f>
        <v>1393773</v>
      </c>
      <c r="E45" s="70">
        <f t="shared" si="2"/>
        <v>13.548555861997635</v>
      </c>
      <c r="F45" s="59">
        <v>572462</v>
      </c>
      <c r="G45" s="61">
        <f t="shared" si="0"/>
        <v>2.43469959578103</v>
      </c>
    </row>
    <row r="46" spans="1:7" ht="12.75" customHeight="1">
      <c r="A46" s="68" t="s">
        <v>82</v>
      </c>
      <c r="B46" s="59">
        <v>66292</v>
      </c>
      <c r="C46" s="59">
        <v>66292</v>
      </c>
      <c r="D46" s="59">
        <v>24905</v>
      </c>
      <c r="E46" s="70">
        <f t="shared" si="2"/>
        <v>37.56863573281844</v>
      </c>
      <c r="F46" s="59">
        <v>958</v>
      </c>
      <c r="G46" s="61">
        <f t="shared" si="0"/>
        <v>25.99686847599165</v>
      </c>
    </row>
    <row r="47" spans="1:7" ht="12.75" customHeight="1">
      <c r="A47" s="62" t="s">
        <v>83</v>
      </c>
      <c r="B47" s="59">
        <v>14000</v>
      </c>
      <c r="C47" s="59">
        <v>14000</v>
      </c>
      <c r="D47" s="59">
        <v>5039</v>
      </c>
      <c r="E47" s="70">
        <f t="shared" si="2"/>
        <v>35.99285714285714</v>
      </c>
      <c r="F47" s="59">
        <v>6437</v>
      </c>
      <c r="G47" s="61">
        <f t="shared" si="0"/>
        <v>0.7828180829578997</v>
      </c>
    </row>
    <row r="48" spans="1:7" ht="12.75" customHeight="1">
      <c r="A48" s="62" t="s">
        <v>84</v>
      </c>
      <c r="B48" s="69">
        <v>10206952</v>
      </c>
      <c r="C48" s="59">
        <v>10206952</v>
      </c>
      <c r="D48" s="69">
        <v>1363829</v>
      </c>
      <c r="E48" s="70">
        <f t="shared" si="2"/>
        <v>13.361765588786936</v>
      </c>
      <c r="F48" s="59">
        <v>308124</v>
      </c>
      <c r="G48" s="61">
        <f t="shared" si="0"/>
        <v>4.4262342433565705</v>
      </c>
    </row>
    <row r="49" spans="1:7" ht="12.75" customHeight="1">
      <c r="A49" s="62" t="s">
        <v>85</v>
      </c>
      <c r="B49" s="69">
        <v>0</v>
      </c>
      <c r="C49" s="59">
        <v>0</v>
      </c>
      <c r="D49" s="69">
        <v>0</v>
      </c>
      <c r="E49" s="70"/>
      <c r="F49" s="59">
        <v>30622</v>
      </c>
      <c r="G49" s="61">
        <f t="shared" si="0"/>
        <v>0</v>
      </c>
    </row>
    <row r="50" spans="1:7" ht="12.75" customHeight="1" hidden="1">
      <c r="A50" s="62" t="s">
        <v>86</v>
      </c>
      <c r="B50" s="69">
        <v>0</v>
      </c>
      <c r="C50" s="59">
        <v>0</v>
      </c>
      <c r="D50" s="59">
        <v>0</v>
      </c>
      <c r="E50" s="70" t="e">
        <f t="shared" si="2"/>
        <v>#DIV/0!</v>
      </c>
      <c r="F50" s="59"/>
      <c r="G50" s="61" t="e">
        <f t="shared" si="0"/>
        <v>#DIV/0!</v>
      </c>
    </row>
    <row r="51" spans="1:7" ht="12.75" customHeight="1" hidden="1">
      <c r="A51" s="62" t="s">
        <v>87</v>
      </c>
      <c r="B51" s="69">
        <v>0</v>
      </c>
      <c r="C51" s="59">
        <v>0</v>
      </c>
      <c r="D51" s="59">
        <v>0</v>
      </c>
      <c r="E51" s="70" t="e">
        <f t="shared" si="2"/>
        <v>#DIV/0!</v>
      </c>
      <c r="F51" s="59"/>
      <c r="G51" s="61" t="e">
        <f t="shared" si="0"/>
        <v>#DIV/0!</v>
      </c>
    </row>
    <row r="52" spans="1:7" ht="12.75" customHeight="1">
      <c r="A52" s="62" t="s">
        <v>88</v>
      </c>
      <c r="B52" s="69">
        <v>0</v>
      </c>
      <c r="C52" s="59">
        <v>0</v>
      </c>
      <c r="D52" s="59">
        <v>0</v>
      </c>
      <c r="E52" s="70"/>
      <c r="F52" s="59">
        <v>226321</v>
      </c>
      <c r="G52" s="61">
        <f t="shared" si="0"/>
        <v>0</v>
      </c>
    </row>
    <row r="53" spans="1:7" ht="12.75" customHeight="1">
      <c r="A53" s="73" t="s">
        <v>89</v>
      </c>
      <c r="B53" s="74">
        <f>B5+B11+B32+B39</f>
        <v>25801753</v>
      </c>
      <c r="C53" s="74">
        <f>C5+C11+C32+C39</f>
        <v>26632804</v>
      </c>
      <c r="D53" s="75">
        <f>D5+D11+D32+D39</f>
        <v>9096056</v>
      </c>
      <c r="E53" s="76">
        <f>D53/C53*100</f>
        <v>34.15357992346581</v>
      </c>
      <c r="F53" s="74">
        <v>8203222</v>
      </c>
      <c r="G53" s="77">
        <f t="shared" si="0"/>
        <v>1.1088394291901402</v>
      </c>
    </row>
    <row r="54" ht="13.5">
      <c r="G54" s="40"/>
    </row>
    <row r="55" ht="13.5">
      <c r="G55" s="40"/>
    </row>
    <row r="56" ht="13.5">
      <c r="G56" s="40"/>
    </row>
    <row r="57" ht="13.5">
      <c r="G57" s="40"/>
    </row>
    <row r="58" ht="13.5">
      <c r="G58" s="40"/>
    </row>
  </sheetData>
  <mergeCells count="2">
    <mergeCell ref="A3:A4"/>
    <mergeCell ref="B3:C3"/>
  </mergeCells>
  <printOptions/>
  <pageMargins left="0.7000000000000001" right="0.7000000000000001" top="0.75" bottom="0.75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19">
      <selection activeCell="J46" sqref="J46"/>
    </sheetView>
  </sheetViews>
  <sheetFormatPr defaultColWidth="9.140625" defaultRowHeight="12.75"/>
  <cols>
    <col min="1" max="1" width="5.00390625" style="1" customWidth="1"/>
    <col min="2" max="2" width="37.57421875" style="1" customWidth="1"/>
    <col min="3" max="4" width="9.28125" style="1" customWidth="1"/>
    <col min="5" max="5" width="7.7109375" style="1" customWidth="1"/>
    <col min="6" max="6" width="5.421875" style="1" customWidth="1"/>
    <col min="7" max="7" width="9.28125" style="1" customWidth="1"/>
    <col min="8" max="8" width="5.140625" style="1" customWidth="1"/>
    <col min="9" max="16384" width="9.28125" style="1" customWidth="1"/>
  </cols>
  <sheetData>
    <row r="1" spans="1:7" ht="13.5">
      <c r="A1" s="2"/>
      <c r="B1" s="2"/>
      <c r="C1" s="2"/>
      <c r="D1" s="2"/>
      <c r="E1" s="2"/>
      <c r="F1" s="2"/>
      <c r="G1" s="41" t="s">
        <v>39</v>
      </c>
    </row>
    <row r="2" spans="1:8" ht="13.5">
      <c r="A2" s="78" t="s">
        <v>90</v>
      </c>
      <c r="B2" s="79" t="s">
        <v>91</v>
      </c>
      <c r="C2" s="80" t="s">
        <v>2</v>
      </c>
      <c r="D2" s="80"/>
      <c r="E2" s="81" t="s">
        <v>92</v>
      </c>
      <c r="F2" s="81" t="s">
        <v>4</v>
      </c>
      <c r="G2" s="82" t="s">
        <v>92</v>
      </c>
      <c r="H2" s="82" t="s">
        <v>5</v>
      </c>
    </row>
    <row r="3" spans="1:8" ht="13.5">
      <c r="A3" s="83"/>
      <c r="B3" s="84"/>
      <c r="C3" s="80" t="s">
        <v>6</v>
      </c>
      <c r="D3" s="80" t="s">
        <v>7</v>
      </c>
      <c r="E3" s="85" t="s">
        <v>8</v>
      </c>
      <c r="F3" s="85" t="s">
        <v>9</v>
      </c>
      <c r="G3" s="86">
        <v>40359</v>
      </c>
      <c r="H3" s="87" t="s">
        <v>11</v>
      </c>
    </row>
    <row r="4" spans="1:8" ht="12.75" customHeight="1">
      <c r="A4" s="88" t="s">
        <v>93</v>
      </c>
      <c r="B4" s="9" t="s">
        <v>94</v>
      </c>
      <c r="C4" s="72">
        <f>C6+C7+C8+C9+C10+C11</f>
        <v>11233335</v>
      </c>
      <c r="D4" s="72">
        <f>D6+D7+D8+D9+D10+D11</f>
        <v>11677689</v>
      </c>
      <c r="E4" s="89">
        <f>E6+E7+E8+E9+E10+E11</f>
        <v>1256842</v>
      </c>
      <c r="F4" s="90">
        <f>E4/D4*100</f>
        <v>10.762763077523301</v>
      </c>
      <c r="G4" s="72">
        <v>623052</v>
      </c>
      <c r="H4" s="91">
        <f>E4/G4</f>
        <v>2.0172345165411554</v>
      </c>
    </row>
    <row r="5" spans="1:8" ht="12.75" customHeight="1">
      <c r="A5" s="9"/>
      <c r="B5" s="9" t="s">
        <v>95</v>
      </c>
      <c r="C5" s="92"/>
      <c r="D5" s="92"/>
      <c r="E5" s="92"/>
      <c r="F5" s="90"/>
      <c r="G5" s="92"/>
      <c r="H5" s="93"/>
    </row>
    <row r="6" spans="1:8" ht="12.75" customHeight="1">
      <c r="A6" s="94" t="s">
        <v>96</v>
      </c>
      <c r="B6" s="95" t="s">
        <v>97</v>
      </c>
      <c r="C6" s="96">
        <v>100000</v>
      </c>
      <c r="D6" s="96">
        <v>100000</v>
      </c>
      <c r="E6" s="96">
        <v>4300</v>
      </c>
      <c r="F6" s="97">
        <f aca="true" t="shared" si="0" ref="F6:F55">E6/D6*100</f>
        <v>4.3</v>
      </c>
      <c r="G6" s="96">
        <v>36753</v>
      </c>
      <c r="H6" s="98">
        <f aca="true" t="shared" si="1" ref="H6:H56">E6/G6</f>
        <v>0.11699725192501292</v>
      </c>
    </row>
    <row r="7" spans="1:8" ht="12.75" customHeight="1">
      <c r="A7" s="99" t="s">
        <v>98</v>
      </c>
      <c r="B7" s="95" t="s">
        <v>99</v>
      </c>
      <c r="C7" s="96">
        <v>4000</v>
      </c>
      <c r="D7" s="96">
        <v>4000</v>
      </c>
      <c r="E7" s="96">
        <v>16</v>
      </c>
      <c r="F7" s="97">
        <f t="shared" si="0"/>
        <v>0.4</v>
      </c>
      <c r="G7" s="96">
        <v>2576</v>
      </c>
      <c r="H7" s="98">
        <f t="shared" si="1"/>
        <v>0.006211180124223602</v>
      </c>
    </row>
    <row r="8" spans="1:8" ht="12.75" customHeight="1">
      <c r="A8" s="99" t="s">
        <v>100</v>
      </c>
      <c r="B8" s="95" t="s">
        <v>101</v>
      </c>
      <c r="C8" s="96">
        <v>10794906</v>
      </c>
      <c r="D8" s="96">
        <v>11249760</v>
      </c>
      <c r="E8" s="96">
        <v>1236565</v>
      </c>
      <c r="F8" s="97">
        <f t="shared" si="0"/>
        <v>10.991923383254399</v>
      </c>
      <c r="G8" s="96">
        <v>498889</v>
      </c>
      <c r="H8" s="98">
        <f t="shared" si="1"/>
        <v>2.4786375325974315</v>
      </c>
    </row>
    <row r="9" spans="1:8" ht="12.75" customHeight="1">
      <c r="A9" s="99" t="s">
        <v>102</v>
      </c>
      <c r="B9" s="95" t="s">
        <v>103</v>
      </c>
      <c r="C9" s="96">
        <v>78289</v>
      </c>
      <c r="D9" s="96">
        <v>78289</v>
      </c>
      <c r="E9" s="96">
        <v>1315</v>
      </c>
      <c r="F9" s="97">
        <f t="shared" si="0"/>
        <v>1.6796740282798348</v>
      </c>
      <c r="G9" s="96">
        <v>34377</v>
      </c>
      <c r="H9" s="98">
        <f t="shared" si="1"/>
        <v>0.03825231986502604</v>
      </c>
    </row>
    <row r="10" spans="1:8" ht="12.75" customHeight="1">
      <c r="A10" s="99" t="s">
        <v>104</v>
      </c>
      <c r="B10" s="95" t="s">
        <v>105</v>
      </c>
      <c r="C10" s="96">
        <v>207840</v>
      </c>
      <c r="D10" s="96">
        <v>197340</v>
      </c>
      <c r="E10" s="96">
        <v>0</v>
      </c>
      <c r="F10" s="97">
        <f t="shared" si="0"/>
        <v>0</v>
      </c>
      <c r="G10" s="96">
        <v>41995</v>
      </c>
      <c r="H10" s="98">
        <f t="shared" si="1"/>
        <v>0</v>
      </c>
    </row>
    <row r="11" spans="1:8" ht="12.75" customHeight="1">
      <c r="A11" s="99" t="s">
        <v>106</v>
      </c>
      <c r="B11" s="95" t="s">
        <v>107</v>
      </c>
      <c r="C11" s="96">
        <v>48300</v>
      </c>
      <c r="D11" s="96">
        <v>48300</v>
      </c>
      <c r="E11" s="96">
        <v>14646</v>
      </c>
      <c r="F11" s="97">
        <f t="shared" si="0"/>
        <v>30.32298136645963</v>
      </c>
      <c r="G11" s="96">
        <v>8462</v>
      </c>
      <c r="H11" s="98">
        <f t="shared" si="1"/>
        <v>1.7307965020089813</v>
      </c>
    </row>
    <row r="12" spans="1:8" ht="12.75" customHeight="1">
      <c r="A12" s="100"/>
      <c r="B12" s="95" t="s">
        <v>108</v>
      </c>
      <c r="C12" s="101"/>
      <c r="D12" s="102"/>
      <c r="E12" s="96"/>
      <c r="F12" s="97"/>
      <c r="G12" s="96"/>
      <c r="H12" s="98"/>
    </row>
    <row r="13" spans="1:8" ht="12.75" customHeight="1">
      <c r="A13" s="100"/>
      <c r="B13" s="95" t="s">
        <v>109</v>
      </c>
      <c r="C13" s="96">
        <v>22000</v>
      </c>
      <c r="D13" s="96">
        <v>22000</v>
      </c>
      <c r="E13" s="96">
        <v>0</v>
      </c>
      <c r="F13" s="97">
        <f t="shared" si="0"/>
        <v>0</v>
      </c>
      <c r="G13" s="96">
        <v>0</v>
      </c>
      <c r="H13" s="98">
        <v>0</v>
      </c>
    </row>
    <row r="14" spans="1:8" ht="12.75" customHeight="1">
      <c r="A14" s="103" t="s">
        <v>110</v>
      </c>
      <c r="B14" s="9" t="s">
        <v>111</v>
      </c>
      <c r="C14" s="72">
        <f>C15+C16+C18+C19+C20</f>
        <v>2044686</v>
      </c>
      <c r="D14" s="72">
        <f>D15+D16+D18+D19+D20</f>
        <v>2080509</v>
      </c>
      <c r="E14" s="89">
        <f>E15+E16+E18+E19+E20</f>
        <v>796970</v>
      </c>
      <c r="F14" s="90">
        <f t="shared" si="0"/>
        <v>38.30649134418548</v>
      </c>
      <c r="G14" s="72">
        <v>736450</v>
      </c>
      <c r="H14" s="91">
        <v>0.62</v>
      </c>
    </row>
    <row r="15" spans="1:8" ht="12.75" customHeight="1">
      <c r="A15" s="99" t="s">
        <v>112</v>
      </c>
      <c r="B15" s="95" t="s">
        <v>113</v>
      </c>
      <c r="C15" s="96">
        <v>222414</v>
      </c>
      <c r="D15" s="96">
        <v>222414</v>
      </c>
      <c r="E15" s="96">
        <v>49865</v>
      </c>
      <c r="F15" s="97">
        <f t="shared" si="0"/>
        <v>22.419901624897715</v>
      </c>
      <c r="G15" s="96">
        <v>50870</v>
      </c>
      <c r="H15" s="98">
        <f t="shared" si="1"/>
        <v>0.9802437586003538</v>
      </c>
    </row>
    <row r="16" spans="1:8" ht="12.75" customHeight="1">
      <c r="A16" s="99" t="s">
        <v>114</v>
      </c>
      <c r="B16" s="95" t="s">
        <v>115</v>
      </c>
      <c r="C16" s="96">
        <v>1689520</v>
      </c>
      <c r="D16" s="96">
        <v>1693051</v>
      </c>
      <c r="E16" s="96">
        <v>690959</v>
      </c>
      <c r="F16" s="97">
        <f t="shared" si="0"/>
        <v>40.811469943906005</v>
      </c>
      <c r="G16" s="96">
        <v>625595</v>
      </c>
      <c r="H16" s="98">
        <f t="shared" si="1"/>
        <v>1.1044829322484995</v>
      </c>
    </row>
    <row r="17" spans="1:8" ht="12.75" customHeight="1">
      <c r="A17" s="99"/>
      <c r="B17" s="58" t="s">
        <v>116</v>
      </c>
      <c r="C17" s="96">
        <v>356486</v>
      </c>
      <c r="D17" s="96">
        <v>356486</v>
      </c>
      <c r="E17" s="96">
        <v>161636</v>
      </c>
      <c r="F17" s="97">
        <f t="shared" si="0"/>
        <v>45.341472035367445</v>
      </c>
      <c r="G17" s="96">
        <v>160955</v>
      </c>
      <c r="H17" s="98">
        <f t="shared" si="1"/>
        <v>1.0042309962411855</v>
      </c>
    </row>
    <row r="18" spans="1:8" ht="12.75" customHeight="1">
      <c r="A18" s="99" t="s">
        <v>117</v>
      </c>
      <c r="B18" s="95" t="s">
        <v>118</v>
      </c>
      <c r="C18" s="96">
        <v>40000</v>
      </c>
      <c r="D18" s="96">
        <v>41873</v>
      </c>
      <c r="E18" s="96">
        <v>14041</v>
      </c>
      <c r="F18" s="97">
        <f t="shared" si="0"/>
        <v>33.53234781362692</v>
      </c>
      <c r="G18" s="96">
        <v>15163</v>
      </c>
      <c r="H18" s="98">
        <f t="shared" si="1"/>
        <v>0.9260040889006134</v>
      </c>
    </row>
    <row r="19" spans="1:8" ht="12.75" customHeight="1">
      <c r="A19" s="99" t="s">
        <v>119</v>
      </c>
      <c r="B19" s="95" t="s">
        <v>120</v>
      </c>
      <c r="C19" s="96">
        <v>92752</v>
      </c>
      <c r="D19" s="96">
        <v>92752</v>
      </c>
      <c r="E19" s="104">
        <v>41913</v>
      </c>
      <c r="F19" s="97">
        <f t="shared" si="0"/>
        <v>45.18824391926859</v>
      </c>
      <c r="G19" s="96">
        <v>23859</v>
      </c>
      <c r="H19" s="98">
        <f t="shared" si="1"/>
        <v>1.7566955865711051</v>
      </c>
    </row>
    <row r="20" spans="1:8" ht="12.75" customHeight="1">
      <c r="A20" s="99" t="s">
        <v>121</v>
      </c>
      <c r="B20" s="95" t="s">
        <v>122</v>
      </c>
      <c r="C20" s="105">
        <v>0</v>
      </c>
      <c r="D20" s="104">
        <v>30419</v>
      </c>
      <c r="E20" s="96">
        <v>192</v>
      </c>
      <c r="F20" s="97">
        <f t="shared" si="0"/>
        <v>0.6311844570827443</v>
      </c>
      <c r="G20" s="96">
        <v>20963</v>
      </c>
      <c r="H20" s="98">
        <f t="shared" si="1"/>
        <v>0.009158994418737776</v>
      </c>
    </row>
    <row r="21" spans="1:8" ht="12.75" customHeight="1">
      <c r="A21" s="88" t="s">
        <v>123</v>
      </c>
      <c r="B21" s="9" t="s">
        <v>124</v>
      </c>
      <c r="C21" s="72">
        <f>C22</f>
        <v>320000</v>
      </c>
      <c r="D21" s="72">
        <f>C22</f>
        <v>320000</v>
      </c>
      <c r="E21" s="89">
        <f>E22</f>
        <v>139520</v>
      </c>
      <c r="F21" s="90">
        <f t="shared" si="0"/>
        <v>43.6</v>
      </c>
      <c r="G21" s="72">
        <v>122398</v>
      </c>
      <c r="H21" s="91">
        <f t="shared" si="1"/>
        <v>1.1398879066651415</v>
      </c>
    </row>
    <row r="22" spans="1:8" ht="12.75" customHeight="1">
      <c r="A22" s="99" t="s">
        <v>125</v>
      </c>
      <c r="B22" s="95" t="s">
        <v>126</v>
      </c>
      <c r="C22" s="96">
        <v>320000</v>
      </c>
      <c r="D22" s="96">
        <v>320000</v>
      </c>
      <c r="E22" s="96">
        <v>139520</v>
      </c>
      <c r="F22" s="97">
        <f t="shared" si="0"/>
        <v>43.6</v>
      </c>
      <c r="G22" s="96">
        <v>122398</v>
      </c>
      <c r="H22" s="98">
        <f t="shared" si="1"/>
        <v>1.1398879066651415</v>
      </c>
    </row>
    <row r="23" spans="1:8" ht="12.75" customHeight="1">
      <c r="A23" s="103" t="s">
        <v>127</v>
      </c>
      <c r="B23" s="9" t="s">
        <v>128</v>
      </c>
      <c r="C23" s="72">
        <f>C24+C25+C26+C27+C28+C29+C30</f>
        <v>460523</v>
      </c>
      <c r="D23" s="72">
        <f>D24+D25+D26+D27+D28+D29+D30</f>
        <v>460523</v>
      </c>
      <c r="E23" s="89">
        <f>E24+E25+E26+E27+E28+E29+E30</f>
        <v>203524</v>
      </c>
      <c r="F23" s="90">
        <f t="shared" si="0"/>
        <v>44.19410105467045</v>
      </c>
      <c r="G23" s="72">
        <v>167214</v>
      </c>
      <c r="H23" s="91">
        <f t="shared" si="1"/>
        <v>1.217146889614506</v>
      </c>
    </row>
    <row r="24" spans="1:8" ht="12.75" customHeight="1">
      <c r="A24" s="99" t="s">
        <v>129</v>
      </c>
      <c r="B24" s="95" t="s">
        <v>130</v>
      </c>
      <c r="C24" s="96">
        <v>31000</v>
      </c>
      <c r="D24" s="96">
        <v>31000</v>
      </c>
      <c r="E24" s="96">
        <v>13210</v>
      </c>
      <c r="F24" s="97">
        <f t="shared" si="0"/>
        <v>42.612903225806456</v>
      </c>
      <c r="G24" s="96">
        <v>13255</v>
      </c>
      <c r="H24" s="98">
        <f t="shared" si="1"/>
        <v>0.996605054696341</v>
      </c>
    </row>
    <row r="25" spans="1:8" ht="12.75" customHeight="1">
      <c r="A25" s="99" t="s">
        <v>131</v>
      </c>
      <c r="B25" s="95" t="s">
        <v>132</v>
      </c>
      <c r="C25" s="96">
        <v>292000</v>
      </c>
      <c r="D25" s="96">
        <v>292000</v>
      </c>
      <c r="E25" s="96">
        <v>110733</v>
      </c>
      <c r="F25" s="97">
        <f t="shared" si="0"/>
        <v>37.922260273972604</v>
      </c>
      <c r="G25" s="96">
        <v>103328</v>
      </c>
      <c r="H25" s="98">
        <f t="shared" si="1"/>
        <v>1.0716649891607308</v>
      </c>
    </row>
    <row r="26" spans="1:8" ht="12.75" customHeight="1">
      <c r="A26" s="99" t="s">
        <v>133</v>
      </c>
      <c r="B26" s="95" t="s">
        <v>134</v>
      </c>
      <c r="C26" s="96">
        <v>14000</v>
      </c>
      <c r="D26" s="96">
        <v>14000</v>
      </c>
      <c r="E26" s="96">
        <v>4930</v>
      </c>
      <c r="F26" s="97">
        <f t="shared" si="0"/>
        <v>35.214285714285715</v>
      </c>
      <c r="G26" s="96">
        <v>6071</v>
      </c>
      <c r="H26" s="98">
        <f t="shared" si="1"/>
        <v>0.812057321693296</v>
      </c>
    </row>
    <row r="27" spans="1:8" ht="12.75" customHeight="1">
      <c r="A27" s="99" t="s">
        <v>135</v>
      </c>
      <c r="B27" s="95" t="s">
        <v>136</v>
      </c>
      <c r="C27" s="96">
        <v>30000</v>
      </c>
      <c r="D27" s="96">
        <v>30000</v>
      </c>
      <c r="E27" s="96">
        <v>20006</v>
      </c>
      <c r="F27" s="97">
        <f t="shared" si="0"/>
        <v>66.68666666666667</v>
      </c>
      <c r="G27" s="96">
        <v>15640</v>
      </c>
      <c r="H27" s="98">
        <f t="shared" si="1"/>
        <v>1.279156010230179</v>
      </c>
    </row>
    <row r="28" spans="1:8" ht="12.75" customHeight="1">
      <c r="A28" s="99" t="s">
        <v>137</v>
      </c>
      <c r="B28" s="95" t="s">
        <v>138</v>
      </c>
      <c r="C28" s="96">
        <v>14700</v>
      </c>
      <c r="D28" s="96">
        <v>14700</v>
      </c>
      <c r="E28" s="96">
        <v>0</v>
      </c>
      <c r="F28" s="97">
        <f t="shared" si="0"/>
        <v>0</v>
      </c>
      <c r="G28" s="96">
        <v>20000</v>
      </c>
      <c r="H28" s="98">
        <f t="shared" si="1"/>
        <v>0</v>
      </c>
    </row>
    <row r="29" spans="1:8" ht="12.75" customHeight="1">
      <c r="A29" s="99" t="s">
        <v>139</v>
      </c>
      <c r="B29" s="95" t="s">
        <v>140</v>
      </c>
      <c r="C29" s="96">
        <v>1000</v>
      </c>
      <c r="D29" s="96">
        <v>1000</v>
      </c>
      <c r="E29" s="96">
        <v>0</v>
      </c>
      <c r="F29" s="97">
        <f t="shared" si="0"/>
        <v>0</v>
      </c>
      <c r="G29" s="96">
        <v>0</v>
      </c>
      <c r="H29" s="98">
        <v>0</v>
      </c>
    </row>
    <row r="30" spans="1:8" ht="12.75" customHeight="1">
      <c r="A30" s="99" t="s">
        <v>141</v>
      </c>
      <c r="B30" s="95" t="s">
        <v>128</v>
      </c>
      <c r="C30" s="96">
        <v>77823</v>
      </c>
      <c r="D30" s="96">
        <v>77823</v>
      </c>
      <c r="E30" s="96">
        <v>54645</v>
      </c>
      <c r="F30" s="97">
        <f t="shared" si="0"/>
        <v>70.21703095485911</v>
      </c>
      <c r="G30" s="96">
        <v>8920</v>
      </c>
      <c r="H30" s="98">
        <f t="shared" si="1"/>
        <v>6.126121076233184</v>
      </c>
    </row>
    <row r="31" spans="1:8" ht="12.75" customHeight="1">
      <c r="A31" s="103" t="s">
        <v>142</v>
      </c>
      <c r="B31" s="9" t="s">
        <v>143</v>
      </c>
      <c r="C31" s="72">
        <f>C32+C36+C38</f>
        <v>2257972</v>
      </c>
      <c r="D31" s="72">
        <f>D32+D36+D38</f>
        <v>2328657</v>
      </c>
      <c r="E31" s="89">
        <f>E32+E36+E38</f>
        <v>997715</v>
      </c>
      <c r="F31" s="90">
        <f t="shared" si="0"/>
        <v>42.845081950669424</v>
      </c>
      <c r="G31" s="72">
        <v>1040057</v>
      </c>
      <c r="H31" s="91">
        <f t="shared" si="1"/>
        <v>0.9592887697501195</v>
      </c>
    </row>
    <row r="32" spans="1:8" ht="12.75" customHeight="1">
      <c r="A32" s="100"/>
      <c r="B32" s="95" t="s">
        <v>144</v>
      </c>
      <c r="C32" s="96">
        <v>1965582</v>
      </c>
      <c r="D32" s="96">
        <v>2036267</v>
      </c>
      <c r="E32" s="96">
        <v>906977</v>
      </c>
      <c r="F32" s="97">
        <f t="shared" si="0"/>
        <v>44.541162823932225</v>
      </c>
      <c r="G32" s="96">
        <v>930634</v>
      </c>
      <c r="H32" s="98">
        <f t="shared" si="1"/>
        <v>0.9745796951325656</v>
      </c>
    </row>
    <row r="33" spans="1:8" ht="12.75" customHeight="1">
      <c r="A33" s="99" t="s">
        <v>145</v>
      </c>
      <c r="B33" s="95" t="s">
        <v>146</v>
      </c>
      <c r="C33" s="96">
        <v>1960000</v>
      </c>
      <c r="D33" s="106">
        <v>2030685</v>
      </c>
      <c r="E33" s="96">
        <v>906977</v>
      </c>
      <c r="F33" s="97">
        <f t="shared" si="0"/>
        <v>44.66359873638698</v>
      </c>
      <c r="G33" s="96">
        <v>922504</v>
      </c>
      <c r="H33" s="98">
        <f t="shared" si="1"/>
        <v>0.983168636667158</v>
      </c>
    </row>
    <row r="34" spans="1:8" ht="12.75" customHeight="1">
      <c r="A34" s="99"/>
      <c r="B34" s="95" t="s">
        <v>147</v>
      </c>
      <c r="C34" s="96">
        <v>641451</v>
      </c>
      <c r="D34" s="96">
        <v>641451</v>
      </c>
      <c r="E34" s="96">
        <v>137824</v>
      </c>
      <c r="F34" s="97">
        <f t="shared" si="0"/>
        <v>21.486286559690452</v>
      </c>
      <c r="G34" s="96">
        <v>131041</v>
      </c>
      <c r="H34" s="98">
        <f t="shared" si="1"/>
        <v>1.0517624255004159</v>
      </c>
    </row>
    <row r="35" spans="1:8" ht="12.75" customHeight="1" hidden="1">
      <c r="A35" s="99"/>
      <c r="B35" s="58" t="s">
        <v>148</v>
      </c>
      <c r="C35" s="96">
        <v>0</v>
      </c>
      <c r="D35" s="96">
        <v>0</v>
      </c>
      <c r="E35" s="96">
        <v>0</v>
      </c>
      <c r="F35" s="97" t="e">
        <f t="shared" si="0"/>
        <v>#DIV/0!</v>
      </c>
      <c r="G35" s="96"/>
      <c r="H35" s="98" t="e">
        <f t="shared" si="1"/>
        <v>#DIV/0!</v>
      </c>
    </row>
    <row r="36" spans="1:8" ht="12.75" customHeight="1">
      <c r="A36" s="99" t="s">
        <v>149</v>
      </c>
      <c r="B36" s="95" t="s">
        <v>150</v>
      </c>
      <c r="C36" s="96">
        <v>292390</v>
      </c>
      <c r="D36" s="96">
        <v>292390</v>
      </c>
      <c r="E36" s="96">
        <v>90738</v>
      </c>
      <c r="F36" s="97">
        <f t="shared" si="0"/>
        <v>31.03320907007764</v>
      </c>
      <c r="G36" s="96">
        <v>109423</v>
      </c>
      <c r="H36" s="98">
        <f t="shared" si="1"/>
        <v>0.8292406532447475</v>
      </c>
    </row>
    <row r="37" spans="1:8" ht="12.75" customHeight="1">
      <c r="A37" s="99"/>
      <c r="B37" s="58" t="s">
        <v>151</v>
      </c>
      <c r="C37" s="96">
        <v>132000</v>
      </c>
      <c r="D37" s="96">
        <v>132000</v>
      </c>
      <c r="E37" s="96">
        <v>63497</v>
      </c>
      <c r="F37" s="97">
        <f t="shared" si="0"/>
        <v>48.10378787878788</v>
      </c>
      <c r="G37" s="96">
        <v>63498</v>
      </c>
      <c r="H37" s="98">
        <f t="shared" si="1"/>
        <v>0.9999842514724874</v>
      </c>
    </row>
    <row r="38" spans="1:8" ht="12.75" customHeight="1">
      <c r="A38" s="99"/>
      <c r="B38" s="95" t="s">
        <v>152</v>
      </c>
      <c r="C38" s="96">
        <v>0</v>
      </c>
      <c r="D38" s="96">
        <v>0</v>
      </c>
      <c r="E38" s="96">
        <v>0</v>
      </c>
      <c r="F38" s="107"/>
      <c r="G38" s="96">
        <v>0</v>
      </c>
      <c r="H38" s="98">
        <v>0</v>
      </c>
    </row>
    <row r="39" spans="1:8" ht="12.75" customHeight="1">
      <c r="A39" s="103" t="s">
        <v>153</v>
      </c>
      <c r="B39" s="9" t="s">
        <v>154</v>
      </c>
      <c r="C39" s="72">
        <f>C40+C41+C42+C43+C44</f>
        <v>485736</v>
      </c>
      <c r="D39" s="72">
        <f>D40+D41+D42+D43+D44</f>
        <v>496736</v>
      </c>
      <c r="E39" s="89">
        <f>E40+E41+E43+E42+E44</f>
        <v>214419</v>
      </c>
      <c r="F39" s="90">
        <f t="shared" si="0"/>
        <v>43.16558493847838</v>
      </c>
      <c r="G39" s="72">
        <v>240819</v>
      </c>
      <c r="H39" s="91">
        <f t="shared" si="1"/>
        <v>0.8903740983892467</v>
      </c>
    </row>
    <row r="40" spans="1:8" ht="12.75" customHeight="1">
      <c r="A40" s="99" t="s">
        <v>155</v>
      </c>
      <c r="B40" s="95" t="s">
        <v>156</v>
      </c>
      <c r="C40" s="96">
        <v>237000</v>
      </c>
      <c r="D40" s="96">
        <v>237000</v>
      </c>
      <c r="E40" s="96">
        <v>138400</v>
      </c>
      <c r="F40" s="97">
        <f t="shared" si="0"/>
        <v>58.39662447257384</v>
      </c>
      <c r="G40" s="96">
        <v>127881</v>
      </c>
      <c r="H40" s="98">
        <f t="shared" si="1"/>
        <v>1.0822561600237721</v>
      </c>
    </row>
    <row r="41" spans="1:8" ht="12.75" customHeight="1">
      <c r="A41" s="99" t="s">
        <v>157</v>
      </c>
      <c r="B41" s="95" t="s">
        <v>158</v>
      </c>
      <c r="C41" s="96">
        <v>61000</v>
      </c>
      <c r="D41" s="96">
        <v>61000</v>
      </c>
      <c r="E41" s="96">
        <v>5486</v>
      </c>
      <c r="F41" s="97">
        <f t="shared" si="0"/>
        <v>8.99344262295082</v>
      </c>
      <c r="G41" s="96">
        <v>9558</v>
      </c>
      <c r="H41" s="98">
        <f t="shared" si="1"/>
        <v>0.5739694496756643</v>
      </c>
    </row>
    <row r="42" spans="1:8" ht="12.75" customHeight="1">
      <c r="A42" s="99" t="s">
        <v>159</v>
      </c>
      <c r="B42" s="95" t="s">
        <v>160</v>
      </c>
      <c r="C42" s="96">
        <v>62000</v>
      </c>
      <c r="D42" s="96">
        <v>62000</v>
      </c>
      <c r="E42" s="96">
        <v>25833</v>
      </c>
      <c r="F42" s="97">
        <f t="shared" si="0"/>
        <v>41.66612903225806</v>
      </c>
      <c r="G42" s="96">
        <v>31000</v>
      </c>
      <c r="H42" s="98">
        <f t="shared" si="1"/>
        <v>0.8333225806451613</v>
      </c>
    </row>
    <row r="43" spans="1:8" ht="12.75" customHeight="1">
      <c r="A43" s="99" t="s">
        <v>161</v>
      </c>
      <c r="B43" s="95" t="s">
        <v>162</v>
      </c>
      <c r="C43" s="96">
        <v>120736</v>
      </c>
      <c r="D43" s="96">
        <v>131736</v>
      </c>
      <c r="E43" s="96">
        <v>44700</v>
      </c>
      <c r="F43" s="97">
        <f t="shared" si="0"/>
        <v>33.93149936236108</v>
      </c>
      <c r="G43" s="96">
        <v>72380</v>
      </c>
      <c r="H43" s="98">
        <f t="shared" si="1"/>
        <v>0.6175739154462558</v>
      </c>
    </row>
    <row r="44" spans="1:8" ht="12.75" customHeight="1">
      <c r="A44" s="99" t="s">
        <v>163</v>
      </c>
      <c r="B44" s="95" t="s">
        <v>164</v>
      </c>
      <c r="C44" s="96">
        <v>5000</v>
      </c>
      <c r="D44" s="96">
        <v>5000</v>
      </c>
      <c r="E44" s="96">
        <v>0</v>
      </c>
      <c r="F44" s="97">
        <f t="shared" si="0"/>
        <v>0</v>
      </c>
      <c r="G44" s="96">
        <v>0</v>
      </c>
      <c r="H44" s="98">
        <v>0</v>
      </c>
    </row>
    <row r="45" spans="1:8" ht="12.75" customHeight="1">
      <c r="A45" s="103" t="s">
        <v>165</v>
      </c>
      <c r="B45" s="9" t="s">
        <v>166</v>
      </c>
      <c r="C45" s="72">
        <v>736000</v>
      </c>
      <c r="D45" s="72">
        <f>D46+D47</f>
        <v>736000</v>
      </c>
      <c r="E45" s="89">
        <f>E46+E47</f>
        <v>429331</v>
      </c>
      <c r="F45" s="90">
        <f t="shared" si="0"/>
        <v>58.33301630434783</v>
      </c>
      <c r="G45" s="72">
        <v>463560</v>
      </c>
      <c r="H45" s="91">
        <f t="shared" si="1"/>
        <v>0.9261605833117611</v>
      </c>
    </row>
    <row r="46" spans="1:8" ht="12.75" customHeight="1">
      <c r="A46" s="99" t="s">
        <v>167</v>
      </c>
      <c r="B46" s="95" t="s">
        <v>168</v>
      </c>
      <c r="C46" s="96">
        <v>590377</v>
      </c>
      <c r="D46" s="96">
        <v>590377</v>
      </c>
      <c r="E46" s="96">
        <v>350962</v>
      </c>
      <c r="F46" s="97">
        <f t="shared" si="0"/>
        <v>59.447099057043204</v>
      </c>
      <c r="G46" s="96">
        <v>391684</v>
      </c>
      <c r="H46" s="98">
        <f t="shared" si="1"/>
        <v>0.896033537239203</v>
      </c>
    </row>
    <row r="47" spans="1:8" ht="12.75" customHeight="1">
      <c r="A47" s="99" t="s">
        <v>169</v>
      </c>
      <c r="B47" s="95" t="s">
        <v>170</v>
      </c>
      <c r="C47" s="96">
        <v>145623</v>
      </c>
      <c r="D47" s="96">
        <v>145623</v>
      </c>
      <c r="E47" s="96">
        <v>78369</v>
      </c>
      <c r="F47" s="97">
        <f t="shared" si="0"/>
        <v>53.81636142642302</v>
      </c>
      <c r="G47" s="96">
        <v>71876</v>
      </c>
      <c r="H47" s="98">
        <f t="shared" si="1"/>
        <v>1.0903361344537814</v>
      </c>
    </row>
    <row r="48" spans="1:8" ht="12.75" customHeight="1">
      <c r="A48" s="103" t="s">
        <v>171</v>
      </c>
      <c r="B48" s="9" t="s">
        <v>172</v>
      </c>
      <c r="C48" s="72">
        <f>C49+C51+C52+C53</f>
        <v>1945823</v>
      </c>
      <c r="D48" s="72">
        <f>D49+D50+D51+D52+D53</f>
        <v>1958641</v>
      </c>
      <c r="E48" s="89">
        <f>E49+E50+E51+E52+E53</f>
        <v>846829</v>
      </c>
      <c r="F48" s="90">
        <f t="shared" si="0"/>
        <v>43.23553933569245</v>
      </c>
      <c r="G48" s="72">
        <v>781896</v>
      </c>
      <c r="H48" s="91">
        <f t="shared" si="1"/>
        <v>1.0830455712780216</v>
      </c>
    </row>
    <row r="49" spans="1:8" ht="12.75" customHeight="1">
      <c r="A49" s="99" t="s">
        <v>173</v>
      </c>
      <c r="B49" s="95" t="s">
        <v>174</v>
      </c>
      <c r="C49" s="96">
        <v>1403990</v>
      </c>
      <c r="D49" s="96">
        <v>1416808</v>
      </c>
      <c r="E49" s="96">
        <v>576901</v>
      </c>
      <c r="F49" s="97">
        <f t="shared" si="0"/>
        <v>40.71836127407524</v>
      </c>
      <c r="G49" s="96">
        <v>568481</v>
      </c>
      <c r="H49" s="98">
        <f>E49/G49</f>
        <v>1.0148114009087374</v>
      </c>
    </row>
    <row r="50" spans="1:8" ht="12.75" customHeight="1">
      <c r="A50" s="99" t="s">
        <v>175</v>
      </c>
      <c r="B50" s="95" t="s">
        <v>176</v>
      </c>
      <c r="C50" s="96">
        <v>0</v>
      </c>
      <c r="D50" s="96">
        <v>0</v>
      </c>
      <c r="E50" s="96">
        <v>211</v>
      </c>
      <c r="F50" s="97"/>
      <c r="G50" s="96">
        <v>0</v>
      </c>
      <c r="H50" s="98">
        <v>0</v>
      </c>
    </row>
    <row r="51" spans="1:8" ht="12.75" customHeight="1">
      <c r="A51" s="99" t="s">
        <v>177</v>
      </c>
      <c r="B51" s="95" t="s">
        <v>178</v>
      </c>
      <c r="C51" s="108">
        <v>218954</v>
      </c>
      <c r="D51" s="108">
        <v>218954</v>
      </c>
      <c r="E51" s="108">
        <v>93461</v>
      </c>
      <c r="F51" s="97">
        <f t="shared" si="0"/>
        <v>42.685221553385645</v>
      </c>
      <c r="G51" s="96">
        <v>91622</v>
      </c>
      <c r="H51" s="98">
        <f t="shared" si="1"/>
        <v>1.0200715985243718</v>
      </c>
    </row>
    <row r="52" spans="1:8" ht="12.75" customHeight="1">
      <c r="A52" s="99" t="s">
        <v>179</v>
      </c>
      <c r="B52" s="95" t="s">
        <v>180</v>
      </c>
      <c r="C52" s="108">
        <v>286879</v>
      </c>
      <c r="D52" s="108">
        <v>286879</v>
      </c>
      <c r="E52" s="108">
        <v>143436</v>
      </c>
      <c r="F52" s="97">
        <f t="shared" si="0"/>
        <v>49.99877997343828</v>
      </c>
      <c r="G52" s="96">
        <v>96450</v>
      </c>
      <c r="H52" s="98">
        <f t="shared" si="1"/>
        <v>1.487153965785381</v>
      </c>
    </row>
    <row r="53" spans="1:8" ht="12.75" customHeight="1">
      <c r="A53" s="99" t="s">
        <v>181</v>
      </c>
      <c r="B53" s="95" t="s">
        <v>182</v>
      </c>
      <c r="C53" s="108">
        <v>36000</v>
      </c>
      <c r="D53" s="108">
        <v>36000</v>
      </c>
      <c r="E53" s="108">
        <v>32820</v>
      </c>
      <c r="F53" s="97">
        <f t="shared" si="0"/>
        <v>91.16666666666666</v>
      </c>
      <c r="G53" s="96">
        <v>25343</v>
      </c>
      <c r="H53" s="98">
        <f t="shared" si="1"/>
        <v>1.2950321587815177</v>
      </c>
    </row>
    <row r="54" spans="1:8" ht="12.75" customHeight="1">
      <c r="A54" s="109"/>
      <c r="B54" s="36" t="s">
        <v>183</v>
      </c>
      <c r="C54" s="110">
        <f>C4+C14+C21+C23+C31+C39+C45+C48</f>
        <v>19484075</v>
      </c>
      <c r="D54" s="110">
        <f>D4+D14+D21+D23+D31+D39+D45+D48</f>
        <v>20058755</v>
      </c>
      <c r="E54" s="38">
        <f>E4+E14+E21+E23+E31+E39+E45+E48</f>
        <v>4885150</v>
      </c>
      <c r="F54" s="36">
        <f>E54/D54*100</f>
        <v>24.354203438847527</v>
      </c>
      <c r="G54" s="111">
        <v>4175446</v>
      </c>
      <c r="H54" s="112">
        <f t="shared" si="1"/>
        <v>1.1699708246735798</v>
      </c>
    </row>
    <row r="55" spans="1:8" ht="12.75" customHeight="1">
      <c r="A55" s="95" t="s">
        <v>184</v>
      </c>
      <c r="B55" s="95" t="s">
        <v>185</v>
      </c>
      <c r="C55" s="108">
        <v>6317678</v>
      </c>
      <c r="D55" s="108">
        <v>6574049</v>
      </c>
      <c r="E55" s="108">
        <v>2491185</v>
      </c>
      <c r="F55" s="97">
        <f t="shared" si="0"/>
        <v>37.89422622192198</v>
      </c>
      <c r="G55" s="96">
        <v>2796146</v>
      </c>
      <c r="H55" s="98">
        <f t="shared" si="1"/>
        <v>0.8909352372873234</v>
      </c>
    </row>
    <row r="56" spans="1:8" ht="12.75" customHeight="1">
      <c r="A56" s="113"/>
      <c r="B56" s="36" t="s">
        <v>186</v>
      </c>
      <c r="C56" s="110">
        <f>C54+C55</f>
        <v>25801753</v>
      </c>
      <c r="D56" s="110">
        <f>D54+D55</f>
        <v>26632804</v>
      </c>
      <c r="E56" s="38">
        <f>E54+E55</f>
        <v>7376335</v>
      </c>
      <c r="F56" s="36">
        <f>E56/D56*100</f>
        <v>27.69642655726374</v>
      </c>
      <c r="G56" s="111">
        <v>6971592</v>
      </c>
      <c r="H56" s="112">
        <f t="shared" si="1"/>
        <v>1.0580560365552085</v>
      </c>
    </row>
    <row r="57" ht="13.5">
      <c r="H57" s="40"/>
    </row>
    <row r="58" ht="13.5">
      <c r="H58" s="40"/>
    </row>
    <row r="59" ht="13.5">
      <c r="H59" s="40"/>
    </row>
    <row r="60" ht="13.5">
      <c r="H60" s="40"/>
    </row>
    <row r="61" ht="13.5">
      <c r="H61" s="40"/>
    </row>
    <row r="62" ht="13.5">
      <c r="H62" s="40"/>
    </row>
    <row r="63" ht="13.5">
      <c r="H63" s="40"/>
    </row>
    <row r="64" ht="13.5">
      <c r="H64" s="40"/>
    </row>
  </sheetData>
  <mergeCells count="1">
    <mergeCell ref="C2:D2"/>
  </mergeCells>
  <printOptions/>
  <pageMargins left="0.7000000000000001" right="0.7000000000000001" top="0.75" bottom="0.75" header="0.5118055555555556" footer="0.5118055555555556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4"/>
  <sheetViews>
    <sheetView tabSelected="1" workbookViewId="0" topLeftCell="A1">
      <selection activeCell="A1" sqref="A1"/>
    </sheetView>
  </sheetViews>
  <sheetFormatPr defaultColWidth="9.140625" defaultRowHeight="12.75"/>
  <cols>
    <col min="2" max="2" width="7.421875" style="0" customWidth="1"/>
    <col min="3" max="3" width="27.00390625" style="0" customWidth="1"/>
    <col min="6" max="7" width="9.28125" style="0" customWidth="1"/>
    <col min="8" max="8" width="11.57421875" style="0" customWidth="1"/>
    <col min="9" max="11" width="9.28125" style="0" customWidth="1"/>
  </cols>
  <sheetData>
    <row r="2" spans="1:11" ht="13.5" customHeight="1">
      <c r="A2" s="114" t="s">
        <v>187</v>
      </c>
      <c r="B2" s="114"/>
      <c r="C2" s="114"/>
      <c r="D2" s="114"/>
      <c r="E2" s="114"/>
      <c r="F2" s="114"/>
      <c r="G2" s="114"/>
      <c r="H2" s="114"/>
      <c r="I2" s="114"/>
      <c r="J2" s="115" t="s">
        <v>188</v>
      </c>
      <c r="K2" s="116" t="s">
        <v>189</v>
      </c>
    </row>
    <row r="3" spans="1:11" ht="12.75">
      <c r="A3" s="117" t="s">
        <v>190</v>
      </c>
      <c r="B3" s="118" t="s">
        <v>191</v>
      </c>
      <c r="C3" s="119"/>
      <c r="D3" s="119"/>
      <c r="E3" s="120"/>
      <c r="F3" s="121" t="s">
        <v>192</v>
      </c>
      <c r="G3" s="121"/>
      <c r="H3" s="122" t="s">
        <v>3</v>
      </c>
      <c r="I3" s="123" t="s">
        <v>9</v>
      </c>
      <c r="J3" s="115"/>
      <c r="K3" s="116"/>
    </row>
    <row r="4" spans="1:11" ht="12.75">
      <c r="A4" s="117"/>
      <c r="B4" s="118"/>
      <c r="C4" s="119"/>
      <c r="D4" s="119"/>
      <c r="E4" s="120"/>
      <c r="F4" s="121"/>
      <c r="G4" s="121"/>
      <c r="H4" s="124">
        <v>40724</v>
      </c>
      <c r="I4" s="123" t="s">
        <v>193</v>
      </c>
      <c r="J4" s="115"/>
      <c r="K4" s="116"/>
    </row>
    <row r="5" spans="1:11" ht="12.75">
      <c r="A5" s="117"/>
      <c r="B5" s="117"/>
      <c r="C5" s="119"/>
      <c r="D5" s="119"/>
      <c r="E5" s="120"/>
      <c r="F5" s="125" t="s">
        <v>6</v>
      </c>
      <c r="G5" s="126" t="s">
        <v>7</v>
      </c>
      <c r="H5" s="122"/>
      <c r="I5" s="123"/>
      <c r="J5" s="115"/>
      <c r="K5" s="116"/>
    </row>
    <row r="6" spans="1:11" ht="13.5">
      <c r="A6" s="127" t="s">
        <v>194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</row>
    <row r="7" spans="1:11" ht="12.75">
      <c r="A7" s="128"/>
      <c r="B7" s="129"/>
      <c r="C7" s="130" t="s">
        <v>195</v>
      </c>
      <c r="D7" s="130"/>
      <c r="E7" s="130"/>
      <c r="F7" s="131"/>
      <c r="G7" s="131"/>
      <c r="H7" s="131"/>
      <c r="I7" s="131"/>
      <c r="J7" s="132"/>
      <c r="K7" s="132"/>
    </row>
    <row r="8" spans="1:11" ht="12.75">
      <c r="A8" s="133"/>
      <c r="B8" s="134">
        <v>501</v>
      </c>
      <c r="C8" s="135" t="s">
        <v>196</v>
      </c>
      <c r="D8" s="135"/>
      <c r="E8" s="135"/>
      <c r="F8" s="136">
        <v>24984</v>
      </c>
      <c r="G8" s="136">
        <v>24984</v>
      </c>
      <c r="H8" s="136">
        <v>7045</v>
      </c>
      <c r="I8" s="137">
        <f aca="true" t="shared" si="0" ref="I8:I16">H8/G8</f>
        <v>0.28198046749919947</v>
      </c>
      <c r="J8" s="138">
        <v>1783</v>
      </c>
      <c r="K8" s="138">
        <f aca="true" t="shared" si="1" ref="K8:K28">(H8+J8)</f>
        <v>8828</v>
      </c>
    </row>
    <row r="9" spans="1:11" ht="12.75">
      <c r="A9" s="133"/>
      <c r="B9" s="134">
        <v>502</v>
      </c>
      <c r="C9" s="135" t="s">
        <v>197</v>
      </c>
      <c r="D9" s="135"/>
      <c r="E9" s="135"/>
      <c r="F9" s="136">
        <v>56848</v>
      </c>
      <c r="G9" s="136">
        <v>56848</v>
      </c>
      <c r="H9" s="136">
        <v>21125</v>
      </c>
      <c r="I9" s="137">
        <f t="shared" si="0"/>
        <v>0.3716049817056009</v>
      </c>
      <c r="J9" s="138">
        <v>1667</v>
      </c>
      <c r="K9" s="138">
        <f t="shared" si="1"/>
        <v>22792</v>
      </c>
    </row>
    <row r="10" spans="1:11" ht="12.75">
      <c r="A10" s="133"/>
      <c r="B10" s="134">
        <v>511</v>
      </c>
      <c r="C10" s="135" t="s">
        <v>198</v>
      </c>
      <c r="D10" s="135"/>
      <c r="E10" s="135"/>
      <c r="F10" s="136">
        <v>42310</v>
      </c>
      <c r="G10" s="136">
        <v>42310</v>
      </c>
      <c r="H10" s="136">
        <v>478</v>
      </c>
      <c r="I10" s="137">
        <f t="shared" si="0"/>
        <v>0.0112975655873316</v>
      </c>
      <c r="J10" s="138">
        <v>0</v>
      </c>
      <c r="K10" s="138">
        <f t="shared" si="1"/>
        <v>478</v>
      </c>
    </row>
    <row r="11" spans="1:11" ht="12.75">
      <c r="A11" s="133"/>
      <c r="B11" s="134">
        <v>512</v>
      </c>
      <c r="C11" s="135" t="s">
        <v>199</v>
      </c>
      <c r="D11" s="135"/>
      <c r="E11" s="135"/>
      <c r="F11" s="136">
        <v>500</v>
      </c>
      <c r="G11" s="136">
        <v>500</v>
      </c>
      <c r="H11" s="136">
        <v>0</v>
      </c>
      <c r="I11" s="137">
        <f t="shared" si="0"/>
        <v>0</v>
      </c>
      <c r="J11" s="138">
        <v>0</v>
      </c>
      <c r="K11" s="138">
        <f t="shared" si="1"/>
        <v>0</v>
      </c>
    </row>
    <row r="12" spans="1:11" ht="12.75">
      <c r="A12" s="133"/>
      <c r="B12" s="134">
        <v>513</v>
      </c>
      <c r="C12" s="135" t="s">
        <v>200</v>
      </c>
      <c r="D12" s="135"/>
      <c r="E12" s="135"/>
      <c r="F12" s="136">
        <v>1350</v>
      </c>
      <c r="G12" s="136">
        <v>1350</v>
      </c>
      <c r="H12" s="136">
        <v>457</v>
      </c>
      <c r="I12" s="137">
        <f t="shared" si="0"/>
        <v>0.3385185185185185</v>
      </c>
      <c r="J12" s="138">
        <v>0</v>
      </c>
      <c r="K12" s="138">
        <f t="shared" si="1"/>
        <v>457</v>
      </c>
    </row>
    <row r="13" spans="1:11" ht="12.75">
      <c r="A13" s="133"/>
      <c r="B13" s="134">
        <v>518</v>
      </c>
      <c r="C13" s="135" t="s">
        <v>201</v>
      </c>
      <c r="D13" s="135"/>
      <c r="E13" s="135"/>
      <c r="F13" s="136">
        <v>88644</v>
      </c>
      <c r="G13" s="136">
        <v>88644</v>
      </c>
      <c r="H13" s="136">
        <v>59537</v>
      </c>
      <c r="I13" s="137">
        <f t="shared" si="0"/>
        <v>0.6716416226704571</v>
      </c>
      <c r="J13" s="138">
        <v>22</v>
      </c>
      <c r="K13" s="138">
        <f t="shared" si="1"/>
        <v>59559</v>
      </c>
    </row>
    <row r="14" spans="1:11" ht="12.75">
      <c r="A14" s="139"/>
      <c r="B14" s="134">
        <v>521001</v>
      </c>
      <c r="C14" s="135" t="s">
        <v>202</v>
      </c>
      <c r="D14" s="135"/>
      <c r="E14" s="135"/>
      <c r="F14" s="136">
        <v>94968</v>
      </c>
      <c r="G14" s="136">
        <v>94968</v>
      </c>
      <c r="H14" s="136">
        <v>39258</v>
      </c>
      <c r="I14" s="137">
        <f t="shared" si="0"/>
        <v>0.4133813495072024</v>
      </c>
      <c r="J14" s="138">
        <v>1936</v>
      </c>
      <c r="K14" s="138">
        <f t="shared" si="1"/>
        <v>41194</v>
      </c>
    </row>
    <row r="15" spans="1:11" ht="12.75">
      <c r="A15" s="133"/>
      <c r="B15" s="134">
        <v>521002</v>
      </c>
      <c r="C15" s="135" t="s">
        <v>203</v>
      </c>
      <c r="D15" s="135"/>
      <c r="E15" s="135"/>
      <c r="F15" s="136">
        <v>15233</v>
      </c>
      <c r="G15" s="136">
        <v>15233</v>
      </c>
      <c r="H15" s="136">
        <v>7727</v>
      </c>
      <c r="I15" s="137">
        <f t="shared" si="0"/>
        <v>0.507253988052255</v>
      </c>
      <c r="J15" s="138">
        <v>867</v>
      </c>
      <c r="K15" s="138">
        <f t="shared" si="1"/>
        <v>8594</v>
      </c>
    </row>
    <row r="16" spans="1:11" ht="12.75">
      <c r="A16" s="133"/>
      <c r="B16" s="134">
        <v>524</v>
      </c>
      <c r="C16" s="135" t="s">
        <v>204</v>
      </c>
      <c r="D16" s="135"/>
      <c r="E16" s="135"/>
      <c r="F16" s="136">
        <v>33426</v>
      </c>
      <c r="G16" s="136">
        <v>33426</v>
      </c>
      <c r="H16" s="136">
        <v>13696</v>
      </c>
      <c r="I16" s="137">
        <f t="shared" si="0"/>
        <v>0.409740920241728</v>
      </c>
      <c r="J16" s="138">
        <v>670</v>
      </c>
      <c r="K16" s="138">
        <f t="shared" si="1"/>
        <v>14366</v>
      </c>
    </row>
    <row r="17" spans="1:11" ht="12.75">
      <c r="A17" s="133"/>
      <c r="B17" s="134">
        <v>527</v>
      </c>
      <c r="C17" s="135" t="s">
        <v>205</v>
      </c>
      <c r="D17" s="135"/>
      <c r="E17" s="135"/>
      <c r="F17" s="136">
        <v>5975</v>
      </c>
      <c r="G17" s="136">
        <v>5975</v>
      </c>
      <c r="H17" s="136">
        <v>3277</v>
      </c>
      <c r="I17" s="137">
        <v>0</v>
      </c>
      <c r="J17" s="138"/>
      <c r="K17" s="138">
        <f t="shared" si="1"/>
        <v>3277</v>
      </c>
    </row>
    <row r="18" spans="1:11" ht="12.75">
      <c r="A18" s="133"/>
      <c r="B18" s="134">
        <v>531</v>
      </c>
      <c r="C18" s="135" t="s">
        <v>206</v>
      </c>
      <c r="D18" s="135"/>
      <c r="E18" s="135"/>
      <c r="F18" s="136">
        <v>0</v>
      </c>
      <c r="G18" s="136">
        <v>0</v>
      </c>
      <c r="H18" s="136">
        <v>0</v>
      </c>
      <c r="I18" s="137">
        <v>0</v>
      </c>
      <c r="J18" s="138">
        <v>0</v>
      </c>
      <c r="K18" s="138">
        <f t="shared" si="1"/>
        <v>0</v>
      </c>
    </row>
    <row r="19" spans="1:11" ht="12.75">
      <c r="A19" s="133"/>
      <c r="B19" s="134">
        <v>538</v>
      </c>
      <c r="C19" s="135" t="s">
        <v>207</v>
      </c>
      <c r="D19" s="135"/>
      <c r="E19" s="135"/>
      <c r="F19" s="136">
        <v>166</v>
      </c>
      <c r="G19" s="136">
        <v>166</v>
      </c>
      <c r="H19" s="136">
        <v>24</v>
      </c>
      <c r="I19" s="137">
        <f>H19/G19</f>
        <v>0.14457831325301204</v>
      </c>
      <c r="J19" s="138">
        <v>0</v>
      </c>
      <c r="K19" s="138">
        <f t="shared" si="1"/>
        <v>24</v>
      </c>
    </row>
    <row r="20" spans="1:11" ht="12.75">
      <c r="A20" s="133"/>
      <c r="B20" s="134">
        <v>548</v>
      </c>
      <c r="C20" s="135" t="s">
        <v>208</v>
      </c>
      <c r="D20" s="135"/>
      <c r="E20" s="135"/>
      <c r="F20" s="136">
        <v>0</v>
      </c>
      <c r="G20" s="136">
        <v>0</v>
      </c>
      <c r="H20" s="136">
        <v>223</v>
      </c>
      <c r="I20" s="140" t="s">
        <v>209</v>
      </c>
      <c r="J20" s="138">
        <v>0</v>
      </c>
      <c r="K20" s="138">
        <f t="shared" si="1"/>
        <v>223</v>
      </c>
    </row>
    <row r="21" spans="1:11" ht="12.75">
      <c r="A21" s="133"/>
      <c r="B21" s="134">
        <v>549</v>
      </c>
      <c r="C21" s="135" t="s">
        <v>210</v>
      </c>
      <c r="D21" s="135"/>
      <c r="E21" s="135"/>
      <c r="F21" s="136">
        <v>0</v>
      </c>
      <c r="G21" s="136">
        <v>0</v>
      </c>
      <c r="H21" s="136">
        <v>23</v>
      </c>
      <c r="I21" s="141" t="s">
        <v>209</v>
      </c>
      <c r="J21" s="138">
        <v>0</v>
      </c>
      <c r="K21" s="138">
        <f t="shared" si="1"/>
        <v>23</v>
      </c>
    </row>
    <row r="22" spans="1:11" ht="12.75">
      <c r="A22" s="133"/>
      <c r="B22" s="134">
        <v>551</v>
      </c>
      <c r="C22" s="135" t="s">
        <v>211</v>
      </c>
      <c r="D22" s="135"/>
      <c r="E22" s="135"/>
      <c r="F22" s="136">
        <v>22800</v>
      </c>
      <c r="G22" s="136">
        <v>22800</v>
      </c>
      <c r="H22" s="142">
        <v>9379</v>
      </c>
      <c r="I22" s="137">
        <f>H22/G22</f>
        <v>0.41135964912280704</v>
      </c>
      <c r="J22" s="138">
        <v>1403</v>
      </c>
      <c r="K22" s="138">
        <f t="shared" si="1"/>
        <v>10782</v>
      </c>
    </row>
    <row r="23" spans="1:11" ht="12.75">
      <c r="A23" s="133"/>
      <c r="B23" s="143" t="s">
        <v>212</v>
      </c>
      <c r="C23" s="135" t="s">
        <v>213</v>
      </c>
      <c r="D23" s="135"/>
      <c r="E23" s="135"/>
      <c r="F23" s="136">
        <v>3567</v>
      </c>
      <c r="G23" s="136">
        <v>3567</v>
      </c>
      <c r="H23" s="136">
        <v>0</v>
      </c>
      <c r="I23" s="136">
        <v>0</v>
      </c>
      <c r="J23" s="138">
        <v>0</v>
      </c>
      <c r="K23" s="138">
        <f t="shared" si="1"/>
        <v>0</v>
      </c>
    </row>
    <row r="24" spans="1:17" ht="12.75">
      <c r="A24" s="133"/>
      <c r="B24" s="143">
        <v>557</v>
      </c>
      <c r="C24" s="144" t="s">
        <v>214</v>
      </c>
      <c r="D24" s="144"/>
      <c r="E24" s="144"/>
      <c r="F24" s="136">
        <v>0</v>
      </c>
      <c r="G24" s="136">
        <v>0</v>
      </c>
      <c r="H24" s="136">
        <v>0</v>
      </c>
      <c r="I24" s="136">
        <v>0</v>
      </c>
      <c r="J24" s="138">
        <v>0</v>
      </c>
      <c r="K24" s="138">
        <f t="shared" si="1"/>
        <v>0</v>
      </c>
      <c r="Q24">
        <v>0</v>
      </c>
    </row>
    <row r="25" spans="1:11" ht="12.75">
      <c r="A25" s="133"/>
      <c r="B25" s="143">
        <v>558</v>
      </c>
      <c r="C25" s="135" t="s">
        <v>215</v>
      </c>
      <c r="D25" s="135"/>
      <c r="E25" s="135"/>
      <c r="F25" s="136">
        <v>0</v>
      </c>
      <c r="G25" s="136">
        <v>0</v>
      </c>
      <c r="H25" s="136">
        <v>0</v>
      </c>
      <c r="I25" s="136">
        <v>0</v>
      </c>
      <c r="J25" s="138">
        <v>0</v>
      </c>
      <c r="K25" s="138">
        <f t="shared" si="1"/>
        <v>0</v>
      </c>
    </row>
    <row r="26" spans="1:11" ht="12.75">
      <c r="A26" s="133"/>
      <c r="B26" s="134">
        <v>563</v>
      </c>
      <c r="C26" s="135" t="s">
        <v>216</v>
      </c>
      <c r="D26" s="135"/>
      <c r="E26" s="135"/>
      <c r="F26" s="136">
        <v>166</v>
      </c>
      <c r="G26" s="136">
        <v>166</v>
      </c>
      <c r="H26" s="136">
        <v>79</v>
      </c>
      <c r="I26" s="136">
        <v>0</v>
      </c>
      <c r="J26" s="138">
        <v>0</v>
      </c>
      <c r="K26" s="138">
        <f t="shared" si="1"/>
        <v>79</v>
      </c>
    </row>
    <row r="27" spans="1:11" ht="12.75">
      <c r="A27" s="133"/>
      <c r="B27" s="134">
        <v>568</v>
      </c>
      <c r="C27" s="135" t="s">
        <v>217</v>
      </c>
      <c r="D27" s="135"/>
      <c r="E27" s="135"/>
      <c r="F27" s="136">
        <v>2664</v>
      </c>
      <c r="G27" s="136">
        <v>2664</v>
      </c>
      <c r="H27" s="136">
        <v>3054</v>
      </c>
      <c r="I27" s="137">
        <f>H27/G27</f>
        <v>1.1463963963963963</v>
      </c>
      <c r="J27" s="138">
        <v>52</v>
      </c>
      <c r="K27" s="138">
        <f t="shared" si="1"/>
        <v>3106</v>
      </c>
    </row>
    <row r="28" spans="1:11" ht="12.75">
      <c r="A28" s="139"/>
      <c r="B28" s="134">
        <v>591</v>
      </c>
      <c r="C28" s="135" t="s">
        <v>218</v>
      </c>
      <c r="D28" s="135"/>
      <c r="E28" s="135"/>
      <c r="F28" s="136">
        <v>166</v>
      </c>
      <c r="G28" s="136">
        <v>166</v>
      </c>
      <c r="H28" s="142">
        <v>4</v>
      </c>
      <c r="I28" s="137">
        <f>H28/G28</f>
        <v>0.024096385542168676</v>
      </c>
      <c r="J28" s="138">
        <v>1</v>
      </c>
      <c r="K28" s="138">
        <f t="shared" si="1"/>
        <v>5</v>
      </c>
    </row>
    <row r="29" spans="1:11" ht="12.75">
      <c r="A29" s="145"/>
      <c r="B29" s="145"/>
      <c r="C29" s="146" t="s">
        <v>219</v>
      </c>
      <c r="D29" s="146"/>
      <c r="E29" s="146"/>
      <c r="F29" s="147">
        <v>393767</v>
      </c>
      <c r="G29" s="147">
        <v>393767</v>
      </c>
      <c r="H29" s="147">
        <f>SUM(H8:H28)</f>
        <v>165386</v>
      </c>
      <c r="I29" s="148">
        <f>H29/G29</f>
        <v>0.4200098027513733</v>
      </c>
      <c r="J29" s="147">
        <f>SUM(J8:J28)</f>
        <v>8401</v>
      </c>
      <c r="K29" s="147">
        <f>SUM(K8:K28)</f>
        <v>173787</v>
      </c>
    </row>
    <row r="30" spans="1:11" ht="12.75">
      <c r="A30" s="149"/>
      <c r="B30" s="150"/>
      <c r="C30" s="151" t="s">
        <v>220</v>
      </c>
      <c r="D30" s="151"/>
      <c r="E30" s="151"/>
      <c r="F30" s="151"/>
      <c r="G30" s="151"/>
      <c r="H30" s="151"/>
      <c r="I30" s="151"/>
      <c r="J30" s="152"/>
      <c r="K30" s="152"/>
    </row>
    <row r="31" spans="1:11" ht="12.75">
      <c r="A31" s="139"/>
      <c r="B31" s="134">
        <v>602</v>
      </c>
      <c r="C31" s="135" t="s">
        <v>221</v>
      </c>
      <c r="D31" s="135"/>
      <c r="E31" s="135"/>
      <c r="F31" s="153">
        <v>107200</v>
      </c>
      <c r="G31" s="136">
        <v>107200</v>
      </c>
      <c r="H31" s="136">
        <v>63680</v>
      </c>
      <c r="I31" s="137">
        <f aca="true" t="shared" si="2" ref="I31:I41">H31/G31</f>
        <v>0.5940298507462687</v>
      </c>
      <c r="J31" s="138">
        <v>8776</v>
      </c>
      <c r="K31" s="138">
        <f aca="true" t="shared" si="3" ref="K31:K42">(H31+J31)</f>
        <v>72456</v>
      </c>
    </row>
    <row r="32" spans="1:11" ht="12.75">
      <c r="A32" s="154"/>
      <c r="B32" s="134">
        <v>621</v>
      </c>
      <c r="C32" s="135" t="s">
        <v>222</v>
      </c>
      <c r="D32" s="135"/>
      <c r="E32" s="135"/>
      <c r="F32" s="136">
        <v>500</v>
      </c>
      <c r="G32" s="136">
        <v>500</v>
      </c>
      <c r="H32" s="136">
        <v>0</v>
      </c>
      <c r="I32" s="137">
        <f t="shared" si="2"/>
        <v>0</v>
      </c>
      <c r="J32" s="138">
        <v>1007</v>
      </c>
      <c r="K32" s="138">
        <f t="shared" si="3"/>
        <v>1007</v>
      </c>
    </row>
    <row r="33" spans="1:11" ht="12.75">
      <c r="A33" s="155"/>
      <c r="B33" s="134">
        <v>648</v>
      </c>
      <c r="C33" s="135" t="s">
        <v>223</v>
      </c>
      <c r="D33" s="135"/>
      <c r="E33" s="135"/>
      <c r="F33" s="136">
        <v>7400</v>
      </c>
      <c r="G33" s="136">
        <v>7400</v>
      </c>
      <c r="H33" s="136">
        <v>4116</v>
      </c>
      <c r="I33" s="137">
        <f t="shared" si="2"/>
        <v>0.5562162162162162</v>
      </c>
      <c r="J33" s="138">
        <v>2169</v>
      </c>
      <c r="K33" s="138">
        <f t="shared" si="3"/>
        <v>6285</v>
      </c>
    </row>
    <row r="34" spans="1:11" ht="12.75">
      <c r="A34" s="155"/>
      <c r="B34" s="143" t="s">
        <v>224</v>
      </c>
      <c r="C34" s="135" t="s">
        <v>225</v>
      </c>
      <c r="D34" s="135"/>
      <c r="E34" s="135"/>
      <c r="F34" s="136">
        <v>3567</v>
      </c>
      <c r="G34" s="136">
        <v>3567</v>
      </c>
      <c r="H34" s="136">
        <v>2158</v>
      </c>
      <c r="I34" s="137">
        <f t="shared" si="2"/>
        <v>0.6049901878329128</v>
      </c>
      <c r="J34" s="138">
        <v>0</v>
      </c>
      <c r="K34" s="138">
        <f t="shared" si="3"/>
        <v>2158</v>
      </c>
    </row>
    <row r="35" spans="1:11" ht="12.75">
      <c r="A35" s="155"/>
      <c r="B35" s="134">
        <v>662</v>
      </c>
      <c r="C35" s="135" t="s">
        <v>226</v>
      </c>
      <c r="D35" s="135"/>
      <c r="E35" s="135"/>
      <c r="F35" s="136">
        <v>100</v>
      </c>
      <c r="G35" s="136">
        <v>100</v>
      </c>
      <c r="H35" s="136">
        <v>15</v>
      </c>
      <c r="I35" s="137">
        <f t="shared" si="2"/>
        <v>0.15</v>
      </c>
      <c r="J35" s="138">
        <v>4</v>
      </c>
      <c r="K35" s="138">
        <f t="shared" si="3"/>
        <v>19</v>
      </c>
    </row>
    <row r="36" spans="1:11" ht="12.75">
      <c r="A36" s="133"/>
      <c r="B36" s="143" t="s">
        <v>227</v>
      </c>
      <c r="C36" s="135" t="s">
        <v>228</v>
      </c>
      <c r="D36" s="135"/>
      <c r="E36" s="135"/>
      <c r="F36" s="136">
        <v>20000</v>
      </c>
      <c r="G36" s="136">
        <v>20000</v>
      </c>
      <c r="H36" s="136">
        <v>6973</v>
      </c>
      <c r="I36" s="137">
        <f t="shared" si="2"/>
        <v>0.34865</v>
      </c>
      <c r="J36" s="138">
        <v>0</v>
      </c>
      <c r="K36" s="138">
        <f t="shared" si="3"/>
        <v>6973</v>
      </c>
    </row>
    <row r="37" spans="1:11" ht="12.75">
      <c r="A37" s="133"/>
      <c r="B37" s="143">
        <v>693</v>
      </c>
      <c r="C37" s="135" t="s">
        <v>229</v>
      </c>
      <c r="D37" s="135"/>
      <c r="E37" s="135"/>
      <c r="F37" s="136">
        <v>18000</v>
      </c>
      <c r="G37" s="136">
        <v>18000</v>
      </c>
      <c r="H37" s="136">
        <v>9729</v>
      </c>
      <c r="I37" s="137">
        <f t="shared" si="2"/>
        <v>0.5405</v>
      </c>
      <c r="J37" s="138">
        <v>0</v>
      </c>
      <c r="K37" s="138">
        <f t="shared" si="3"/>
        <v>9729</v>
      </c>
    </row>
    <row r="38" spans="1:11" ht="12.75">
      <c r="A38" s="156"/>
      <c r="B38" s="157"/>
      <c r="C38" s="146" t="s">
        <v>230</v>
      </c>
      <c r="D38" s="146"/>
      <c r="E38" s="146"/>
      <c r="F38" s="147">
        <v>156767</v>
      </c>
      <c r="G38" s="147">
        <v>156767</v>
      </c>
      <c r="H38" s="147">
        <f>SUM(H30:H37)</f>
        <v>86671</v>
      </c>
      <c r="I38" s="148">
        <f t="shared" si="2"/>
        <v>0.5528650800232192</v>
      </c>
      <c r="J38" s="147">
        <f>SUM(J30:J37)</f>
        <v>11956</v>
      </c>
      <c r="K38" s="147">
        <f>SUM(K30:K37)</f>
        <v>98627</v>
      </c>
    </row>
    <row r="39" spans="1:11" ht="12.75">
      <c r="A39" s="158"/>
      <c r="B39" s="159" t="s">
        <v>231</v>
      </c>
      <c r="C39" s="159"/>
      <c r="D39" s="159"/>
      <c r="E39" s="159"/>
      <c r="F39" s="158">
        <v>237000</v>
      </c>
      <c r="G39" s="158">
        <v>237000</v>
      </c>
      <c r="H39" s="158">
        <v>87864</v>
      </c>
      <c r="I39" s="160">
        <f t="shared" si="2"/>
        <v>0.37073417721518986</v>
      </c>
      <c r="J39" s="158">
        <v>0</v>
      </c>
      <c r="K39" s="161">
        <f t="shared" si="3"/>
        <v>87864</v>
      </c>
    </row>
    <row r="40" spans="1:11" ht="12.75">
      <c r="A40" s="162"/>
      <c r="B40" s="159" t="s">
        <v>232</v>
      </c>
      <c r="C40" s="159"/>
      <c r="D40" s="159"/>
      <c r="E40" s="159"/>
      <c r="F40" s="158">
        <v>33880</v>
      </c>
      <c r="G40" s="158">
        <v>33800</v>
      </c>
      <c r="H40" s="158">
        <v>12079</v>
      </c>
      <c r="I40" s="160">
        <f t="shared" si="2"/>
        <v>0.35736686390532546</v>
      </c>
      <c r="J40" s="158">
        <v>0</v>
      </c>
      <c r="K40" s="161">
        <f t="shared" si="3"/>
        <v>12079</v>
      </c>
    </row>
    <row r="41" spans="1:11" ht="12.75">
      <c r="A41" s="162"/>
      <c r="B41" s="159" t="s">
        <v>233</v>
      </c>
      <c r="C41" s="159"/>
      <c r="D41" s="159"/>
      <c r="E41" s="159"/>
      <c r="F41" s="158">
        <v>237000</v>
      </c>
      <c r="G41" s="158">
        <v>237000</v>
      </c>
      <c r="H41" s="158">
        <v>138250</v>
      </c>
      <c r="I41" s="160">
        <f t="shared" si="2"/>
        <v>0.5833333333333334</v>
      </c>
      <c r="J41" s="158">
        <v>0</v>
      </c>
      <c r="K41" s="161">
        <f t="shared" si="3"/>
        <v>138250</v>
      </c>
    </row>
    <row r="42" spans="1:11" ht="12.75">
      <c r="A42" s="162"/>
      <c r="B42" s="163" t="s">
        <v>234</v>
      </c>
      <c r="C42" s="163"/>
      <c r="D42" s="163"/>
      <c r="E42" s="163"/>
      <c r="F42" s="164">
        <v>0</v>
      </c>
      <c r="G42" s="165">
        <v>0</v>
      </c>
      <c r="H42" s="165">
        <v>0</v>
      </c>
      <c r="I42" s="160">
        <v>0</v>
      </c>
      <c r="J42" s="164">
        <v>0</v>
      </c>
      <c r="K42" s="164">
        <f t="shared" si="3"/>
        <v>0</v>
      </c>
    </row>
    <row r="43" spans="1:11" ht="12.75">
      <c r="A43" s="162"/>
      <c r="B43" s="163" t="s">
        <v>235</v>
      </c>
      <c r="C43" s="163"/>
      <c r="D43" s="163"/>
      <c r="E43" s="163"/>
      <c r="F43" s="158">
        <v>0</v>
      </c>
      <c r="G43" s="166">
        <v>0</v>
      </c>
      <c r="H43" s="166">
        <v>9149</v>
      </c>
      <c r="I43" s="167">
        <v>0</v>
      </c>
      <c r="J43" s="158">
        <v>3555</v>
      </c>
      <c r="K43" s="158">
        <v>12704</v>
      </c>
    </row>
    <row r="44" ht="12.75">
      <c r="A44" s="168"/>
    </row>
  </sheetData>
  <mergeCells count="46">
    <mergeCell ref="A2:I2"/>
    <mergeCell ref="J2:J5"/>
    <mergeCell ref="K2:K5"/>
    <mergeCell ref="A3:A5"/>
    <mergeCell ref="B3:B5"/>
    <mergeCell ref="C3:D5"/>
    <mergeCell ref="E3:E5"/>
    <mergeCell ref="F3:G4"/>
    <mergeCell ref="A6:K6"/>
    <mergeCell ref="C7:E7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  <mergeCell ref="C24:E24"/>
    <mergeCell ref="C25:E25"/>
    <mergeCell ref="C26:E26"/>
    <mergeCell ref="C27:E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38:E38"/>
    <mergeCell ref="B39:E39"/>
    <mergeCell ref="B40:E40"/>
    <mergeCell ref="B41:E41"/>
    <mergeCell ref="B42:E42"/>
    <mergeCell ref="B43:E4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Roman,Normálne"&amp;12&amp;A</oddHeader>
    <oddFooter>&amp;C&amp;"Times New Roman,Normálne"&amp;12Strana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277"/>
  <sheetViews>
    <sheetView workbookViewId="0" topLeftCell="A13">
      <selection activeCell="A1" sqref="A1"/>
    </sheetView>
  </sheetViews>
  <sheetFormatPr defaultColWidth="9.140625" defaultRowHeight="12.75"/>
  <cols>
    <col min="1" max="1" width="6.28125" style="0" customWidth="1"/>
    <col min="2" max="2" width="7.8515625" style="0" customWidth="1"/>
    <col min="3" max="3" width="10.421875" style="0" customWidth="1"/>
    <col min="4" max="4" width="16.8515625" style="0" customWidth="1"/>
    <col min="5" max="5" width="11.8515625" style="0" customWidth="1"/>
    <col min="6" max="6" width="15.140625" style="0" customWidth="1"/>
    <col min="7" max="7" width="17.421875" style="0" customWidth="1"/>
    <col min="8" max="8" width="14.140625" style="0" customWidth="1"/>
    <col min="9" max="11" width="12.57421875" style="0" customWidth="1"/>
    <col min="12" max="12" width="9.57421875" style="0" customWidth="1"/>
  </cols>
  <sheetData>
    <row r="1" spans="1:11" ht="10.5" customHeight="1">
      <c r="A1" s="169"/>
      <c r="B1" s="170"/>
      <c r="C1" s="170"/>
      <c r="D1" s="170"/>
      <c r="E1" s="170"/>
      <c r="F1" s="171"/>
      <c r="G1" s="172"/>
      <c r="H1" s="170"/>
      <c r="I1" s="170"/>
      <c r="J1" s="173"/>
      <c r="K1" s="174"/>
    </row>
    <row r="2" spans="1:11" ht="10.5" customHeight="1">
      <c r="A2" s="175" t="s">
        <v>190</v>
      </c>
      <c r="B2" s="176" t="s">
        <v>191</v>
      </c>
      <c r="C2" s="177"/>
      <c r="D2" s="178"/>
      <c r="E2" s="179"/>
      <c r="F2" s="180" t="s">
        <v>236</v>
      </c>
      <c r="G2" s="180" t="s">
        <v>237</v>
      </c>
      <c r="H2" s="181" t="s">
        <v>3</v>
      </c>
      <c r="I2" s="182" t="s">
        <v>238</v>
      </c>
      <c r="J2" s="183" t="s">
        <v>239</v>
      </c>
      <c r="K2" s="184"/>
    </row>
    <row r="3" spans="1:11" ht="10.5" customHeight="1">
      <c r="A3" s="175"/>
      <c r="B3" s="176"/>
      <c r="C3" s="185"/>
      <c r="D3" s="186"/>
      <c r="E3" s="187"/>
      <c r="F3" s="188" t="s">
        <v>240</v>
      </c>
      <c r="G3" s="188" t="s">
        <v>240</v>
      </c>
      <c r="H3" s="189" t="s">
        <v>241</v>
      </c>
      <c r="I3" s="182"/>
      <c r="J3" s="190" t="s">
        <v>242</v>
      </c>
      <c r="K3" s="174"/>
    </row>
    <row r="4" spans="1:11" ht="10.5" customHeight="1">
      <c r="A4" s="191" t="s">
        <v>243</v>
      </c>
      <c r="B4" s="192"/>
      <c r="C4" s="193"/>
      <c r="D4" s="194"/>
      <c r="E4" s="195"/>
      <c r="F4" s="196"/>
      <c r="G4" s="196"/>
      <c r="H4" s="196"/>
      <c r="I4" s="196"/>
      <c r="J4" s="197"/>
      <c r="K4" s="174"/>
    </row>
    <row r="5" spans="1:11" ht="10.5" customHeight="1">
      <c r="A5" s="198"/>
      <c r="B5" s="199"/>
      <c r="C5" s="200" t="s">
        <v>195</v>
      </c>
      <c r="D5" s="201"/>
      <c r="E5" s="202"/>
      <c r="F5" s="203"/>
      <c r="G5" s="203"/>
      <c r="H5" s="203"/>
      <c r="I5" s="204"/>
      <c r="J5" s="205"/>
      <c r="K5" s="174"/>
    </row>
    <row r="6" spans="1:11" ht="12" customHeight="1">
      <c r="A6" s="206"/>
      <c r="B6" s="207">
        <v>501</v>
      </c>
      <c r="C6" s="208" t="s">
        <v>244</v>
      </c>
      <c r="D6" s="208"/>
      <c r="E6" s="208"/>
      <c r="F6" s="209">
        <v>239571</v>
      </c>
      <c r="G6" s="209">
        <v>255456</v>
      </c>
      <c r="H6" s="210">
        <v>140836</v>
      </c>
      <c r="I6" s="211">
        <v>55</v>
      </c>
      <c r="J6" s="212">
        <v>2180</v>
      </c>
      <c r="K6" s="213"/>
    </row>
    <row r="7" spans="1:11" ht="12" customHeight="1">
      <c r="A7" s="206"/>
      <c r="B7" s="207">
        <v>502</v>
      </c>
      <c r="C7" s="214" t="s">
        <v>245</v>
      </c>
      <c r="D7" s="214"/>
      <c r="E7" s="214"/>
      <c r="F7" s="215">
        <v>263353</v>
      </c>
      <c r="G7" s="215">
        <v>276353</v>
      </c>
      <c r="H7" s="216">
        <v>125752</v>
      </c>
      <c r="I7" s="211">
        <v>46</v>
      </c>
      <c r="J7" s="212">
        <v>2330</v>
      </c>
      <c r="K7" s="213"/>
    </row>
    <row r="8" spans="1:11" ht="12" customHeight="1">
      <c r="A8" s="206"/>
      <c r="B8" s="207">
        <v>504</v>
      </c>
      <c r="C8" s="217" t="s">
        <v>246</v>
      </c>
      <c r="D8" s="218"/>
      <c r="E8" s="219"/>
      <c r="F8" s="215"/>
      <c r="G8" s="215"/>
      <c r="H8" s="216"/>
      <c r="I8" s="211"/>
      <c r="J8" s="212">
        <v>5717</v>
      </c>
      <c r="K8" s="213"/>
    </row>
    <row r="9" spans="1:11" ht="12" customHeight="1">
      <c r="A9" s="206"/>
      <c r="B9" s="207">
        <v>511</v>
      </c>
      <c r="C9" s="214" t="s">
        <v>247</v>
      </c>
      <c r="D9" s="214"/>
      <c r="E9" s="214"/>
      <c r="F9" s="215">
        <v>56540</v>
      </c>
      <c r="G9" s="215">
        <v>56540</v>
      </c>
      <c r="H9" s="216">
        <v>13284</v>
      </c>
      <c r="I9" s="211">
        <v>23</v>
      </c>
      <c r="J9" s="212"/>
      <c r="K9" s="213"/>
    </row>
    <row r="10" spans="1:11" ht="12" customHeight="1">
      <c r="A10" s="206"/>
      <c r="B10" s="207">
        <v>512</v>
      </c>
      <c r="C10" s="214" t="s">
        <v>248</v>
      </c>
      <c r="D10" s="214"/>
      <c r="E10" s="214"/>
      <c r="F10" s="215">
        <v>400</v>
      </c>
      <c r="G10" s="215">
        <v>400</v>
      </c>
      <c r="H10" s="216">
        <v>21</v>
      </c>
      <c r="I10" s="211">
        <v>5</v>
      </c>
      <c r="J10" s="220"/>
      <c r="K10" s="221"/>
    </row>
    <row r="11" spans="1:11" ht="12" customHeight="1">
      <c r="A11" s="222"/>
      <c r="B11" s="207">
        <v>513</v>
      </c>
      <c r="C11" s="214" t="s">
        <v>249</v>
      </c>
      <c r="D11" s="214"/>
      <c r="E11" s="214"/>
      <c r="F11" s="215">
        <v>330</v>
      </c>
      <c r="G11" s="215">
        <v>330</v>
      </c>
      <c r="H11" s="216">
        <v>30</v>
      </c>
      <c r="I11" s="211">
        <v>9</v>
      </c>
      <c r="J11" s="220"/>
      <c r="K11" s="221"/>
    </row>
    <row r="12" spans="1:11" ht="12" customHeight="1">
      <c r="A12" s="206"/>
      <c r="B12" s="207">
        <v>518</v>
      </c>
      <c r="C12" s="214" t="s">
        <v>250</v>
      </c>
      <c r="D12" s="214"/>
      <c r="E12" s="214"/>
      <c r="F12" s="215">
        <v>624755</v>
      </c>
      <c r="G12" s="215">
        <v>636955</v>
      </c>
      <c r="H12" s="216">
        <v>290262</v>
      </c>
      <c r="I12" s="223">
        <v>46</v>
      </c>
      <c r="J12" s="212">
        <v>617</v>
      </c>
      <c r="K12" s="213"/>
    </row>
    <row r="13" spans="1:11" ht="12" customHeight="1">
      <c r="A13" s="224"/>
      <c r="B13" s="207">
        <v>521</v>
      </c>
      <c r="C13" s="214" t="s">
        <v>251</v>
      </c>
      <c r="D13" s="214"/>
      <c r="E13" s="214"/>
      <c r="F13" s="215">
        <v>595997</v>
      </c>
      <c r="G13" s="215">
        <v>615597</v>
      </c>
      <c r="H13" s="216">
        <v>286567</v>
      </c>
      <c r="I13" s="211">
        <v>47</v>
      </c>
      <c r="J13" s="212">
        <v>13247</v>
      </c>
      <c r="K13" s="213"/>
    </row>
    <row r="14" spans="1:11" ht="12" customHeight="1">
      <c r="A14" s="206"/>
      <c r="B14" s="207">
        <v>524</v>
      </c>
      <c r="C14" s="214" t="s">
        <v>252</v>
      </c>
      <c r="D14" s="214"/>
      <c r="E14" s="214"/>
      <c r="F14" s="215">
        <v>209614</v>
      </c>
      <c r="G14" s="215">
        <v>216514</v>
      </c>
      <c r="H14" s="216">
        <v>103070</v>
      </c>
      <c r="I14" s="211">
        <v>48</v>
      </c>
      <c r="J14" s="212">
        <v>4518</v>
      </c>
      <c r="K14" s="213"/>
    </row>
    <row r="15" spans="1:11" ht="12" customHeight="1">
      <c r="A15" s="206"/>
      <c r="B15" s="207">
        <v>525</v>
      </c>
      <c r="C15" s="214" t="s">
        <v>253</v>
      </c>
      <c r="D15" s="214"/>
      <c r="E15" s="214"/>
      <c r="F15" s="215">
        <v>7000</v>
      </c>
      <c r="G15" s="215">
        <v>7000</v>
      </c>
      <c r="H15" s="216">
        <v>3252</v>
      </c>
      <c r="I15" s="223">
        <v>46</v>
      </c>
      <c r="J15" s="220">
        <v>110</v>
      </c>
      <c r="K15" s="213"/>
    </row>
    <row r="16" spans="1:11" ht="12" customHeight="1">
      <c r="A16" s="206"/>
      <c r="B16" s="207">
        <v>527</v>
      </c>
      <c r="C16" s="214" t="s">
        <v>254</v>
      </c>
      <c r="D16" s="214"/>
      <c r="E16" s="214"/>
      <c r="F16" s="215">
        <v>49160</v>
      </c>
      <c r="G16" s="215">
        <v>51635</v>
      </c>
      <c r="H16" s="216">
        <v>33445</v>
      </c>
      <c r="I16" s="211">
        <v>65</v>
      </c>
      <c r="J16" s="212">
        <v>1259</v>
      </c>
      <c r="K16" s="213"/>
    </row>
    <row r="17" spans="1:11" ht="12" customHeight="1">
      <c r="A17" s="206"/>
      <c r="B17" s="207">
        <v>538</v>
      </c>
      <c r="C17" s="217" t="s">
        <v>255</v>
      </c>
      <c r="D17" s="218"/>
      <c r="E17" s="219"/>
      <c r="F17" s="215"/>
      <c r="G17" s="215"/>
      <c r="H17" s="216">
        <v>935</v>
      </c>
      <c r="I17" s="211"/>
      <c r="J17" s="212"/>
      <c r="K17" s="213"/>
    </row>
    <row r="18" spans="1:11" ht="12" customHeight="1">
      <c r="A18" s="206"/>
      <c r="B18" s="207">
        <v>551</v>
      </c>
      <c r="C18" s="214" t="s">
        <v>256</v>
      </c>
      <c r="D18" s="214"/>
      <c r="E18" s="214"/>
      <c r="F18" s="215">
        <v>564583</v>
      </c>
      <c r="G18" s="215">
        <v>657408</v>
      </c>
      <c r="H18" s="216">
        <v>281764</v>
      </c>
      <c r="I18" s="211">
        <v>43</v>
      </c>
      <c r="J18" s="212">
        <v>947</v>
      </c>
      <c r="K18" s="213"/>
    </row>
    <row r="19" spans="1:11" ht="12" customHeight="1">
      <c r="A19" s="224"/>
      <c r="B19" s="225">
        <v>553</v>
      </c>
      <c r="C19" s="214" t="s">
        <v>257</v>
      </c>
      <c r="D19" s="214"/>
      <c r="E19" s="214"/>
      <c r="F19" s="215">
        <v>29861</v>
      </c>
      <c r="G19" s="215">
        <v>29861</v>
      </c>
      <c r="H19" s="216"/>
      <c r="I19" s="226"/>
      <c r="J19" s="220"/>
      <c r="K19" s="213"/>
    </row>
    <row r="20" spans="1:11" ht="12" customHeight="1">
      <c r="A20" s="224"/>
      <c r="B20" s="207">
        <v>558</v>
      </c>
      <c r="C20" s="214" t="s">
        <v>258</v>
      </c>
      <c r="D20" s="214"/>
      <c r="E20" s="214"/>
      <c r="F20" s="215">
        <v>3748</v>
      </c>
      <c r="G20" s="215">
        <v>3748</v>
      </c>
      <c r="H20" s="227"/>
      <c r="I20" s="211"/>
      <c r="J20" s="220"/>
      <c r="K20" s="213"/>
    </row>
    <row r="21" spans="1:11" ht="12" customHeight="1">
      <c r="A21" s="224"/>
      <c r="B21" s="207">
        <v>568</v>
      </c>
      <c r="C21" s="217" t="s">
        <v>259</v>
      </c>
      <c r="D21" s="218"/>
      <c r="E21" s="219"/>
      <c r="F21" s="216">
        <v>11100</v>
      </c>
      <c r="G21" s="216">
        <v>11725</v>
      </c>
      <c r="H21" s="227">
        <v>4682</v>
      </c>
      <c r="I21" s="211">
        <v>40</v>
      </c>
      <c r="J21" s="220">
        <v>181</v>
      </c>
      <c r="K21" s="213"/>
    </row>
    <row r="22" spans="1:11" ht="12" customHeight="1">
      <c r="A22" s="224"/>
      <c r="B22" s="207">
        <v>591</v>
      </c>
      <c r="C22" s="217" t="s">
        <v>260</v>
      </c>
      <c r="D22" s="218"/>
      <c r="E22" s="219"/>
      <c r="F22" s="216"/>
      <c r="G22" s="216"/>
      <c r="H22" s="227">
        <v>7</v>
      </c>
      <c r="I22" s="211"/>
      <c r="J22" s="220"/>
      <c r="K22" s="213"/>
    </row>
    <row r="23" spans="1:11" ht="12" customHeight="1">
      <c r="A23" s="228"/>
      <c r="B23" s="228"/>
      <c r="C23" s="229" t="s">
        <v>219</v>
      </c>
      <c r="D23" s="229"/>
      <c r="E23" s="229"/>
      <c r="F23" s="230">
        <f>SUM(F6:F22)</f>
        <v>2656012</v>
      </c>
      <c r="G23" s="230">
        <f>SUM(G6:G22)</f>
        <v>2819522</v>
      </c>
      <c r="H23" s="230">
        <f>SUM(H6:H22)</f>
        <v>1283907</v>
      </c>
      <c r="I23" s="231">
        <v>46</v>
      </c>
      <c r="J23" s="232">
        <f>SUM(J6:J22)</f>
        <v>31106</v>
      </c>
      <c r="K23" s="233"/>
    </row>
    <row r="24" spans="1:11" ht="12" customHeight="1">
      <c r="A24" s="198"/>
      <c r="B24" s="199"/>
      <c r="C24" s="200" t="s">
        <v>220</v>
      </c>
      <c r="D24" s="201"/>
      <c r="E24" s="202"/>
      <c r="F24" s="234">
        <v>2656012</v>
      </c>
      <c r="G24" s="234">
        <v>2819522</v>
      </c>
      <c r="H24" s="234"/>
      <c r="I24" s="235"/>
      <c r="J24" s="236"/>
      <c r="K24" s="233"/>
    </row>
    <row r="25" spans="1:11" ht="12" customHeight="1">
      <c r="A25" s="206"/>
      <c r="B25" s="207">
        <v>602</v>
      </c>
      <c r="C25" s="214" t="s">
        <v>261</v>
      </c>
      <c r="D25" s="214"/>
      <c r="E25" s="214"/>
      <c r="F25" s="237">
        <v>105420</v>
      </c>
      <c r="G25" s="237">
        <v>105420</v>
      </c>
      <c r="H25" s="216">
        <v>47427</v>
      </c>
      <c r="I25" s="211">
        <v>45</v>
      </c>
      <c r="J25" s="212">
        <v>28263</v>
      </c>
      <c r="K25" s="213"/>
    </row>
    <row r="26" spans="1:11" ht="12" customHeight="1">
      <c r="A26" s="206"/>
      <c r="B26" s="207">
        <v>604</v>
      </c>
      <c r="C26" s="217" t="s">
        <v>262</v>
      </c>
      <c r="D26" s="218"/>
      <c r="E26" s="219"/>
      <c r="F26" s="237"/>
      <c r="G26" s="237"/>
      <c r="H26" s="216"/>
      <c r="I26" s="211"/>
      <c r="J26" s="212">
        <v>7646</v>
      </c>
      <c r="K26" s="213"/>
    </row>
    <row r="27" spans="1:11" ht="12" customHeight="1">
      <c r="A27" s="206"/>
      <c r="B27" s="207">
        <v>621</v>
      </c>
      <c r="C27" s="217" t="s">
        <v>263</v>
      </c>
      <c r="D27" s="218"/>
      <c r="E27" s="219"/>
      <c r="F27" s="237"/>
      <c r="G27" s="237"/>
      <c r="H27" s="216"/>
      <c r="I27" s="211"/>
      <c r="J27" s="212">
        <v>1047</v>
      </c>
      <c r="K27" s="213"/>
    </row>
    <row r="28" spans="1:11" ht="12" customHeight="1">
      <c r="A28" s="206"/>
      <c r="B28" s="207">
        <v>648</v>
      </c>
      <c r="C28" s="217" t="s">
        <v>264</v>
      </c>
      <c r="D28" s="218"/>
      <c r="E28" s="219"/>
      <c r="F28" s="237">
        <v>600</v>
      </c>
      <c r="G28" s="237">
        <v>600</v>
      </c>
      <c r="H28" s="216">
        <v>2844</v>
      </c>
      <c r="I28" s="211">
        <v>474</v>
      </c>
      <c r="J28" s="212">
        <v>947</v>
      </c>
      <c r="K28" s="213"/>
    </row>
    <row r="29" spans="1:11" ht="12" customHeight="1">
      <c r="A29" s="206"/>
      <c r="B29" s="207">
        <v>653</v>
      </c>
      <c r="C29" s="217" t="s">
        <v>265</v>
      </c>
      <c r="D29" s="218"/>
      <c r="E29" s="219"/>
      <c r="F29" s="237">
        <v>29861</v>
      </c>
      <c r="G29" s="237">
        <v>29861</v>
      </c>
      <c r="H29" s="216">
        <v>10176</v>
      </c>
      <c r="I29" s="211">
        <v>34</v>
      </c>
      <c r="J29" s="220">
        <v>630</v>
      </c>
      <c r="K29" s="221"/>
    </row>
    <row r="30" spans="1:11" ht="12" customHeight="1">
      <c r="A30" s="206"/>
      <c r="B30" s="207">
        <v>658</v>
      </c>
      <c r="C30" s="214" t="s">
        <v>266</v>
      </c>
      <c r="D30" s="214"/>
      <c r="E30" s="214"/>
      <c r="F30" s="216">
        <v>3748</v>
      </c>
      <c r="G30" s="216">
        <v>3748</v>
      </c>
      <c r="H30" s="216"/>
      <c r="I30" s="211"/>
      <c r="J30" s="212"/>
      <c r="K30" s="221"/>
    </row>
    <row r="31" spans="1:11" ht="12" customHeight="1">
      <c r="A31" s="206"/>
      <c r="B31" s="225">
        <v>662</v>
      </c>
      <c r="C31" s="214" t="s">
        <v>267</v>
      </c>
      <c r="D31" s="214"/>
      <c r="E31" s="214"/>
      <c r="F31" s="216">
        <v>200</v>
      </c>
      <c r="G31" s="216">
        <v>200</v>
      </c>
      <c r="H31" s="216">
        <v>39</v>
      </c>
      <c r="I31" s="211">
        <v>20</v>
      </c>
      <c r="J31" s="220">
        <v>2</v>
      </c>
      <c r="K31" s="221"/>
    </row>
    <row r="32" spans="1:11" ht="12" customHeight="1">
      <c r="A32" s="206"/>
      <c r="B32" s="225">
        <v>692</v>
      </c>
      <c r="C32" s="217" t="s">
        <v>268</v>
      </c>
      <c r="D32" s="238"/>
      <c r="E32" s="239"/>
      <c r="F32" s="216">
        <v>556183</v>
      </c>
      <c r="G32" s="216">
        <v>649008</v>
      </c>
      <c r="H32" s="216">
        <v>277564</v>
      </c>
      <c r="I32" s="211">
        <v>43</v>
      </c>
      <c r="J32" s="220"/>
      <c r="K32" s="221"/>
    </row>
    <row r="33" spans="1:11" ht="12" customHeight="1">
      <c r="A33" s="206"/>
      <c r="B33" s="225">
        <v>693</v>
      </c>
      <c r="C33" s="217" t="s">
        <v>269</v>
      </c>
      <c r="D33" s="238"/>
      <c r="E33" s="239"/>
      <c r="F33" s="216"/>
      <c r="G33" s="216"/>
      <c r="H33" s="216">
        <v>4810</v>
      </c>
      <c r="I33" s="211"/>
      <c r="J33" s="240"/>
      <c r="K33" s="221"/>
    </row>
    <row r="34" spans="1:11" ht="12" customHeight="1">
      <c r="A34" s="228"/>
      <c r="B34" s="228"/>
      <c r="C34" s="241" t="s">
        <v>270</v>
      </c>
      <c r="D34" s="242"/>
      <c r="E34" s="243"/>
      <c r="F34" s="232">
        <v>696012</v>
      </c>
      <c r="G34" s="232">
        <f>SUM(G25:G33)</f>
        <v>788837</v>
      </c>
      <c r="H34" s="232">
        <f>SUM(H25:H33)</f>
        <v>342860</v>
      </c>
      <c r="I34" s="231">
        <v>44</v>
      </c>
      <c r="J34" s="244">
        <f>SUM(J25:J33)</f>
        <v>38535</v>
      </c>
      <c r="K34" s="233"/>
    </row>
    <row r="35" spans="1:12" ht="12" customHeight="1">
      <c r="A35" s="245"/>
      <c r="B35" s="246"/>
      <c r="C35" s="247" t="s">
        <v>271</v>
      </c>
      <c r="D35" s="248"/>
      <c r="E35" s="249"/>
      <c r="F35" s="250">
        <v>1960000</v>
      </c>
      <c r="G35" s="250">
        <v>2030685</v>
      </c>
      <c r="H35" s="250">
        <v>965714</v>
      </c>
      <c r="I35" s="251">
        <v>48</v>
      </c>
      <c r="J35" s="252"/>
      <c r="K35" s="233"/>
      <c r="L35" s="253"/>
    </row>
    <row r="36" spans="1:11" ht="12" customHeight="1">
      <c r="A36" s="254" t="s">
        <v>272</v>
      </c>
      <c r="B36" s="255"/>
      <c r="C36" s="255"/>
      <c r="D36" s="255"/>
      <c r="E36" s="256"/>
      <c r="F36" s="257">
        <v>0</v>
      </c>
      <c r="G36" s="258">
        <v>0</v>
      </c>
      <c r="H36" s="259">
        <v>24667</v>
      </c>
      <c r="I36" s="260"/>
      <c r="J36" s="259">
        <v>7429</v>
      </c>
      <c r="K36" s="233"/>
    </row>
    <row r="37" spans="1:19" ht="12.75" hidden="1">
      <c r="A37" s="261"/>
      <c r="B37" s="262"/>
      <c r="C37" s="263"/>
      <c r="D37" s="262"/>
      <c r="E37" s="262"/>
      <c r="F37" s="264"/>
      <c r="G37" s="264"/>
      <c r="H37" s="265"/>
      <c r="I37" s="264"/>
      <c r="J37" s="263"/>
      <c r="K37" s="266"/>
      <c r="L37" s="266"/>
      <c r="M37" s="266"/>
      <c r="N37" s="266"/>
      <c r="O37" s="266"/>
      <c r="P37" s="266"/>
      <c r="Q37" s="266"/>
      <c r="R37" s="266"/>
      <c r="S37" s="266"/>
    </row>
    <row r="38" spans="1:19" ht="12.75">
      <c r="A38" s="267"/>
      <c r="B38" s="262"/>
      <c r="C38" s="263"/>
      <c r="D38" s="262"/>
      <c r="E38" s="262"/>
      <c r="F38" s="264"/>
      <c r="G38" s="264"/>
      <c r="H38" s="265"/>
      <c r="I38" s="264"/>
      <c r="J38" s="263"/>
      <c r="K38" s="266"/>
      <c r="L38" s="266"/>
      <c r="M38" s="266"/>
      <c r="N38" s="266"/>
      <c r="O38" s="266"/>
      <c r="P38" s="266"/>
      <c r="Q38" s="266"/>
      <c r="R38" s="266"/>
      <c r="S38" s="266"/>
    </row>
    <row r="39" spans="1:19" ht="12.75">
      <c r="A39" s="267"/>
      <c r="B39" s="262"/>
      <c r="C39" s="263"/>
      <c r="D39" s="262"/>
      <c r="E39" s="262"/>
      <c r="F39" s="264"/>
      <c r="G39" s="264"/>
      <c r="H39" s="265"/>
      <c r="I39" s="264"/>
      <c r="J39" s="263"/>
      <c r="K39" s="266"/>
      <c r="L39" s="266"/>
      <c r="M39" s="266"/>
      <c r="N39" s="266"/>
      <c r="O39" s="266"/>
      <c r="P39" s="266"/>
      <c r="Q39" s="266"/>
      <c r="R39" s="266"/>
      <c r="S39" s="266"/>
    </row>
    <row r="40" spans="1:19" ht="12.75">
      <c r="A40" s="267"/>
      <c r="B40" s="262"/>
      <c r="C40" s="263"/>
      <c r="D40" s="262"/>
      <c r="E40" s="262"/>
      <c r="F40" s="264"/>
      <c r="G40" s="264"/>
      <c r="H40" s="265"/>
      <c r="I40" s="264"/>
      <c r="J40" s="263"/>
      <c r="K40" s="266"/>
      <c r="L40" s="266"/>
      <c r="M40" s="266"/>
      <c r="N40" s="266"/>
      <c r="O40" s="266"/>
      <c r="P40" s="266"/>
      <c r="Q40" s="266"/>
      <c r="R40" s="266"/>
      <c r="S40" s="266"/>
    </row>
    <row r="41" spans="1:19" ht="12.75">
      <c r="A41" s="267"/>
      <c r="B41" s="262"/>
      <c r="C41" s="263"/>
      <c r="D41" s="262"/>
      <c r="E41" s="262"/>
      <c r="F41" s="264"/>
      <c r="G41" s="264"/>
      <c r="H41" s="265"/>
      <c r="I41" s="264"/>
      <c r="J41" s="263"/>
      <c r="K41" s="266"/>
      <c r="L41" s="266"/>
      <c r="M41" s="266"/>
      <c r="N41" s="266"/>
      <c r="O41" s="266"/>
      <c r="P41" s="266"/>
      <c r="Q41" s="266"/>
      <c r="R41" s="266"/>
      <c r="S41" s="266"/>
    </row>
    <row r="42" spans="1:19" ht="12.75">
      <c r="A42" s="267"/>
      <c r="B42" s="262"/>
      <c r="C42" s="263"/>
      <c r="D42" s="262"/>
      <c r="E42" s="262"/>
      <c r="F42" s="264"/>
      <c r="G42" s="264"/>
      <c r="H42" s="265"/>
      <c r="I42" s="264"/>
      <c r="J42" s="263"/>
      <c r="K42" s="266"/>
      <c r="L42" s="266"/>
      <c r="M42" s="266"/>
      <c r="N42" s="266"/>
      <c r="O42" s="266"/>
      <c r="P42" s="266"/>
      <c r="Q42" s="266"/>
      <c r="R42" s="266"/>
      <c r="S42" s="266"/>
    </row>
    <row r="43" spans="1:19" ht="12.75">
      <c r="A43" s="267"/>
      <c r="B43" s="262"/>
      <c r="C43" s="263"/>
      <c r="D43" s="262"/>
      <c r="E43" s="262"/>
      <c r="F43" s="264"/>
      <c r="G43" s="264"/>
      <c r="H43" s="265"/>
      <c r="I43" s="264"/>
      <c r="J43" s="263"/>
      <c r="K43" s="266"/>
      <c r="L43" s="266"/>
      <c r="M43" s="266"/>
      <c r="N43" s="266"/>
      <c r="O43" s="266"/>
      <c r="P43" s="266"/>
      <c r="Q43" s="266"/>
      <c r="R43" s="266"/>
      <c r="S43" s="266"/>
    </row>
    <row r="44" spans="1:19" ht="12.75" customHeight="1">
      <c r="A44" s="268" t="s">
        <v>190</v>
      </c>
      <c r="B44" s="269" t="s">
        <v>191</v>
      </c>
      <c r="C44" s="270"/>
      <c r="D44" s="271"/>
      <c r="E44" s="272"/>
      <c r="F44" s="273" t="s">
        <v>273</v>
      </c>
      <c r="G44" s="273" t="s">
        <v>274</v>
      </c>
      <c r="H44" s="274" t="s">
        <v>275</v>
      </c>
      <c r="I44" s="275" t="s">
        <v>238</v>
      </c>
      <c r="J44" s="263"/>
      <c r="K44" s="266"/>
      <c r="L44" s="266"/>
      <c r="M44" s="266"/>
      <c r="N44" s="266"/>
      <c r="O44" s="266"/>
      <c r="P44" s="266"/>
      <c r="Q44" s="266"/>
      <c r="R44" s="266"/>
      <c r="S44" s="266"/>
    </row>
    <row r="45" spans="1:19" ht="12.75">
      <c r="A45" s="276"/>
      <c r="B45" s="277"/>
      <c r="C45" s="278"/>
      <c r="D45" s="279"/>
      <c r="E45" s="280"/>
      <c r="F45" s="281">
        <v>2011</v>
      </c>
      <c r="G45" s="281">
        <v>2011</v>
      </c>
      <c r="H45" s="274"/>
      <c r="I45" s="275"/>
      <c r="J45" s="263"/>
      <c r="K45" s="266"/>
      <c r="L45" s="266"/>
      <c r="M45" s="266"/>
      <c r="N45" s="266"/>
      <c r="O45" s="266"/>
      <c r="P45" s="266"/>
      <c r="Q45" s="266"/>
      <c r="R45" s="266"/>
      <c r="S45" s="266"/>
    </row>
    <row r="46" spans="1:19" s="284" customFormat="1" ht="13.5">
      <c r="A46" s="282" t="s">
        <v>243</v>
      </c>
      <c r="B46" s="283"/>
      <c r="C46" s="283"/>
      <c r="D46" s="283"/>
      <c r="E46" s="283"/>
      <c r="F46" s="196"/>
      <c r="G46" s="196"/>
      <c r="H46" s="196"/>
      <c r="I46" s="196"/>
      <c r="J46" s="266"/>
      <c r="K46" s="266"/>
      <c r="L46" s="266"/>
      <c r="M46" s="266"/>
      <c r="N46" s="266"/>
      <c r="O46" s="266"/>
      <c r="P46" s="266"/>
      <c r="Q46" s="266"/>
      <c r="R46" s="266"/>
      <c r="S46" s="266"/>
    </row>
    <row r="47" spans="1:9" ht="13.5">
      <c r="A47" s="285">
        <v>11</v>
      </c>
      <c r="B47" s="286" t="s">
        <v>276</v>
      </c>
      <c r="C47" s="286"/>
      <c r="D47" s="286"/>
      <c r="E47" s="286"/>
      <c r="F47" s="287"/>
      <c r="G47" s="287"/>
      <c r="H47" s="287"/>
      <c r="I47" s="287"/>
    </row>
    <row r="48" spans="1:9" ht="12.75">
      <c r="A48" s="288"/>
      <c r="B48" s="228"/>
      <c r="C48" s="229" t="s">
        <v>219</v>
      </c>
      <c r="D48" s="229"/>
      <c r="E48" s="229"/>
      <c r="F48" s="289">
        <v>220617</v>
      </c>
      <c r="G48" s="289">
        <v>220617</v>
      </c>
      <c r="H48" s="289">
        <v>111906</v>
      </c>
      <c r="I48" s="290">
        <v>51</v>
      </c>
    </row>
    <row r="49" spans="1:9" ht="12.75">
      <c r="A49" s="222"/>
      <c r="B49" s="207">
        <v>501</v>
      </c>
      <c r="C49" s="214" t="s">
        <v>244</v>
      </c>
      <c r="D49" s="214"/>
      <c r="E49" s="214"/>
      <c r="F49" s="209">
        <v>5990</v>
      </c>
      <c r="G49" s="209">
        <v>5990</v>
      </c>
      <c r="H49" s="210">
        <v>3170</v>
      </c>
      <c r="I49" s="291">
        <v>53</v>
      </c>
    </row>
    <row r="50" spans="1:9" ht="12.75">
      <c r="A50" s="222"/>
      <c r="B50" s="207">
        <v>502</v>
      </c>
      <c r="C50" s="217" t="s">
        <v>277</v>
      </c>
      <c r="D50" s="218"/>
      <c r="E50" s="219"/>
      <c r="F50" s="209">
        <v>26803</v>
      </c>
      <c r="G50" s="209">
        <v>26803</v>
      </c>
      <c r="H50" s="210">
        <v>11642</v>
      </c>
      <c r="I50" s="291">
        <v>43</v>
      </c>
    </row>
    <row r="51" spans="1:9" ht="12.75">
      <c r="A51" s="222"/>
      <c r="B51" s="207">
        <v>511</v>
      </c>
      <c r="C51" s="217" t="s">
        <v>278</v>
      </c>
      <c r="D51" s="218"/>
      <c r="E51" s="219"/>
      <c r="F51" s="209">
        <v>2000</v>
      </c>
      <c r="G51" s="209">
        <v>2000</v>
      </c>
      <c r="H51" s="210">
        <v>77</v>
      </c>
      <c r="I51" s="291">
        <v>4</v>
      </c>
    </row>
    <row r="52" spans="1:9" ht="12.75">
      <c r="A52" s="222"/>
      <c r="B52" s="207">
        <v>512</v>
      </c>
      <c r="C52" s="217" t="s">
        <v>248</v>
      </c>
      <c r="D52" s="218"/>
      <c r="E52" s="219"/>
      <c r="F52" s="209">
        <v>400</v>
      </c>
      <c r="G52" s="209">
        <v>400</v>
      </c>
      <c r="H52" s="210">
        <v>21</v>
      </c>
      <c r="I52" s="291">
        <v>5</v>
      </c>
    </row>
    <row r="53" spans="1:9" ht="12.75">
      <c r="A53" s="222"/>
      <c r="B53" s="207">
        <v>513</v>
      </c>
      <c r="C53" s="217" t="s">
        <v>249</v>
      </c>
      <c r="D53" s="218"/>
      <c r="E53" s="219"/>
      <c r="F53" s="209">
        <v>330</v>
      </c>
      <c r="G53" s="209">
        <v>330</v>
      </c>
      <c r="H53" s="210">
        <v>30</v>
      </c>
      <c r="I53" s="291">
        <v>9</v>
      </c>
    </row>
    <row r="54" spans="1:9" ht="12.75">
      <c r="A54" s="222"/>
      <c r="B54" s="207">
        <v>518</v>
      </c>
      <c r="C54" s="217" t="s">
        <v>250</v>
      </c>
      <c r="D54" s="218"/>
      <c r="E54" s="219"/>
      <c r="F54" s="209">
        <v>11000</v>
      </c>
      <c r="G54" s="209">
        <v>11000</v>
      </c>
      <c r="H54" s="210">
        <v>4434</v>
      </c>
      <c r="I54" s="291">
        <v>40</v>
      </c>
    </row>
    <row r="55" spans="1:9" ht="12.75">
      <c r="A55" s="222"/>
      <c r="B55" s="207">
        <v>521</v>
      </c>
      <c r="C55" s="214" t="s">
        <v>279</v>
      </c>
      <c r="D55" s="214"/>
      <c r="E55" s="214"/>
      <c r="F55" s="215">
        <v>107482</v>
      </c>
      <c r="G55" s="215">
        <v>107482</v>
      </c>
      <c r="H55" s="216">
        <v>58572</v>
      </c>
      <c r="I55" s="291">
        <v>55</v>
      </c>
    </row>
    <row r="56" spans="1:9" ht="12.75">
      <c r="A56" s="222"/>
      <c r="B56" s="207">
        <v>524</v>
      </c>
      <c r="C56" s="217" t="s">
        <v>254</v>
      </c>
      <c r="D56" s="218"/>
      <c r="E56" s="219"/>
      <c r="F56" s="215">
        <v>37664</v>
      </c>
      <c r="G56" s="215">
        <v>37664</v>
      </c>
      <c r="H56" s="216">
        <v>20921</v>
      </c>
      <c r="I56" s="291">
        <v>56</v>
      </c>
    </row>
    <row r="57" spans="1:9" ht="12.75">
      <c r="A57" s="222"/>
      <c r="B57" s="207">
        <v>525</v>
      </c>
      <c r="C57" s="217" t="s">
        <v>280</v>
      </c>
      <c r="D57" s="218"/>
      <c r="E57" s="219"/>
      <c r="F57" s="215">
        <v>1140</v>
      </c>
      <c r="G57" s="215">
        <v>1140</v>
      </c>
      <c r="H57" s="216">
        <v>528</v>
      </c>
      <c r="I57" s="291">
        <v>46</v>
      </c>
    </row>
    <row r="58" spans="1:9" ht="12.75">
      <c r="A58" s="222"/>
      <c r="B58" s="207">
        <v>527</v>
      </c>
      <c r="C58" s="217" t="s">
        <v>254</v>
      </c>
      <c r="D58" s="218"/>
      <c r="E58" s="219"/>
      <c r="F58" s="215">
        <v>6700</v>
      </c>
      <c r="G58" s="215">
        <v>6700</v>
      </c>
      <c r="H58" s="216">
        <v>5471</v>
      </c>
      <c r="I58" s="291">
        <v>82</v>
      </c>
    </row>
    <row r="59" spans="1:9" ht="12.75">
      <c r="A59" s="222"/>
      <c r="B59" s="207">
        <v>538</v>
      </c>
      <c r="C59" s="217" t="s">
        <v>281</v>
      </c>
      <c r="D59" s="218"/>
      <c r="E59" s="219"/>
      <c r="F59" s="215"/>
      <c r="G59" s="215"/>
      <c r="H59" s="216">
        <v>131</v>
      </c>
      <c r="I59" s="291"/>
    </row>
    <row r="60" spans="1:9" ht="12.75">
      <c r="A60" s="222"/>
      <c r="B60" s="207">
        <v>551</v>
      </c>
      <c r="C60" s="217" t="s">
        <v>256</v>
      </c>
      <c r="D60" s="218"/>
      <c r="E60" s="219"/>
      <c r="F60" s="215">
        <v>12458</v>
      </c>
      <c r="G60" s="215">
        <v>12458</v>
      </c>
      <c r="H60" s="216">
        <v>6232</v>
      </c>
      <c r="I60" s="291">
        <v>50</v>
      </c>
    </row>
    <row r="61" spans="1:10" ht="12.75">
      <c r="A61" s="222"/>
      <c r="B61" s="207">
        <v>553</v>
      </c>
      <c r="C61" s="217" t="s">
        <v>282</v>
      </c>
      <c r="D61" s="218"/>
      <c r="E61" s="219"/>
      <c r="F61" s="215">
        <v>6850</v>
      </c>
      <c r="G61" s="215">
        <v>6850</v>
      </c>
      <c r="H61" s="216"/>
      <c r="I61" s="291"/>
      <c r="J61" s="253"/>
    </row>
    <row r="62" spans="1:9" ht="12.75">
      <c r="A62" s="222"/>
      <c r="B62" s="207">
        <v>568</v>
      </c>
      <c r="C62" s="214" t="s">
        <v>259</v>
      </c>
      <c r="D62" s="214"/>
      <c r="E62" s="214"/>
      <c r="F62" s="215">
        <v>1800</v>
      </c>
      <c r="G62" s="215">
        <v>1800</v>
      </c>
      <c r="H62" s="216">
        <v>670</v>
      </c>
      <c r="I62" s="291">
        <v>37</v>
      </c>
    </row>
    <row r="63" spans="1:9" ht="12.75">
      <c r="A63" s="222"/>
      <c r="B63" s="207">
        <v>591</v>
      </c>
      <c r="C63" s="217" t="s">
        <v>260</v>
      </c>
      <c r="D63" s="292"/>
      <c r="E63" s="293"/>
      <c r="F63" s="215"/>
      <c r="G63" s="215"/>
      <c r="H63" s="216">
        <v>7</v>
      </c>
      <c r="I63" s="291"/>
    </row>
    <row r="64" spans="1:9" ht="12.75">
      <c r="A64" s="294"/>
      <c r="B64" s="295"/>
      <c r="C64" s="296" t="s">
        <v>230</v>
      </c>
      <c r="D64" s="296"/>
      <c r="E64" s="296"/>
      <c r="F64" s="232">
        <v>204917</v>
      </c>
      <c r="G64" s="232">
        <v>204917</v>
      </c>
      <c r="H64" s="232">
        <v>108883</v>
      </c>
      <c r="I64" s="297">
        <v>53</v>
      </c>
    </row>
    <row r="65" spans="1:9" ht="12.75">
      <c r="A65" s="298"/>
      <c r="B65" s="299">
        <v>602</v>
      </c>
      <c r="C65" s="300" t="s">
        <v>283</v>
      </c>
      <c r="D65" s="301"/>
      <c r="E65" s="302"/>
      <c r="F65" s="303"/>
      <c r="G65" s="303"/>
      <c r="H65" s="304">
        <v>16</v>
      </c>
      <c r="I65" s="305"/>
    </row>
    <row r="66" spans="1:9" ht="12.75">
      <c r="A66" s="298"/>
      <c r="B66" s="299">
        <v>648</v>
      </c>
      <c r="C66" s="300" t="s">
        <v>264</v>
      </c>
      <c r="D66" s="301"/>
      <c r="E66" s="302"/>
      <c r="F66" s="212"/>
      <c r="G66" s="212"/>
      <c r="H66" s="212">
        <v>1649</v>
      </c>
      <c r="I66" s="306"/>
    </row>
    <row r="67" spans="1:9" ht="12.75">
      <c r="A67" s="222"/>
      <c r="B67" s="207">
        <v>653</v>
      </c>
      <c r="C67" s="217" t="s">
        <v>284</v>
      </c>
      <c r="D67" s="218"/>
      <c r="E67" s="219"/>
      <c r="F67" s="215">
        <v>6850</v>
      </c>
      <c r="G67" s="215">
        <v>6850</v>
      </c>
      <c r="H67" s="212">
        <v>1178</v>
      </c>
      <c r="I67" s="291">
        <v>17</v>
      </c>
    </row>
    <row r="68" spans="1:9" ht="12.75">
      <c r="A68" s="222"/>
      <c r="B68" s="207">
        <v>662</v>
      </c>
      <c r="C68" s="217" t="s">
        <v>267</v>
      </c>
      <c r="D68" s="218"/>
      <c r="E68" s="219"/>
      <c r="F68" s="215">
        <v>200</v>
      </c>
      <c r="G68" s="215">
        <v>200</v>
      </c>
      <c r="H68" s="212">
        <v>39</v>
      </c>
      <c r="I68" s="291">
        <v>20</v>
      </c>
    </row>
    <row r="69" spans="1:9" ht="12.75">
      <c r="A69" s="222"/>
      <c r="B69" s="207">
        <v>691</v>
      </c>
      <c r="C69" s="307" t="s">
        <v>285</v>
      </c>
      <c r="D69" s="293" t="s">
        <v>286</v>
      </c>
      <c r="E69" s="293"/>
      <c r="F69" s="216">
        <v>185409</v>
      </c>
      <c r="G69" s="216">
        <v>185409</v>
      </c>
      <c r="H69" s="216">
        <v>99769</v>
      </c>
      <c r="I69" s="291">
        <v>54</v>
      </c>
    </row>
    <row r="70" spans="1:9" ht="12.75">
      <c r="A70" s="222"/>
      <c r="B70" s="308">
        <v>692</v>
      </c>
      <c r="C70" s="222"/>
      <c r="D70" s="293" t="s">
        <v>287</v>
      </c>
      <c r="E70" s="293"/>
      <c r="F70" s="209">
        <v>12458</v>
      </c>
      <c r="G70" s="209">
        <v>12458</v>
      </c>
      <c r="H70" s="216">
        <v>6232</v>
      </c>
      <c r="I70" s="291">
        <v>50</v>
      </c>
    </row>
    <row r="71" spans="1:9" ht="12" customHeight="1">
      <c r="A71" s="309"/>
      <c r="B71" s="310"/>
      <c r="C71" s="311" t="s">
        <v>288</v>
      </c>
      <c r="D71" s="312"/>
      <c r="E71" s="313"/>
      <c r="F71" s="232">
        <v>185409</v>
      </c>
      <c r="G71" s="232">
        <v>185409</v>
      </c>
      <c r="H71" s="314">
        <v>99769</v>
      </c>
      <c r="I71" s="297">
        <v>54</v>
      </c>
    </row>
    <row r="72" spans="1:9" ht="13.5">
      <c r="A72" s="315">
        <v>12</v>
      </c>
      <c r="B72" s="286" t="s">
        <v>289</v>
      </c>
      <c r="C72" s="286"/>
      <c r="D72" s="286"/>
      <c r="E72" s="286"/>
      <c r="F72" s="316"/>
      <c r="G72" s="316"/>
      <c r="H72" s="316"/>
      <c r="I72" s="317"/>
    </row>
    <row r="73" spans="1:9" ht="12.75">
      <c r="A73" s="288"/>
      <c r="B73" s="228"/>
      <c r="C73" s="229" t="s">
        <v>219</v>
      </c>
      <c r="D73" s="229"/>
      <c r="E73" s="229"/>
      <c r="F73" s="289">
        <v>60555</v>
      </c>
      <c r="G73" s="289">
        <v>60555</v>
      </c>
      <c r="H73" s="289">
        <v>30660</v>
      </c>
      <c r="I73" s="318">
        <v>51</v>
      </c>
    </row>
    <row r="74" spans="1:9" ht="12.75">
      <c r="A74" s="222"/>
      <c r="B74" s="207">
        <v>501</v>
      </c>
      <c r="C74" s="214" t="s">
        <v>244</v>
      </c>
      <c r="D74" s="214"/>
      <c r="E74" s="214"/>
      <c r="F74" s="209">
        <v>3500</v>
      </c>
      <c r="G74" s="209">
        <v>3500</v>
      </c>
      <c r="H74" s="210">
        <v>2313</v>
      </c>
      <c r="I74" s="319">
        <v>66</v>
      </c>
    </row>
    <row r="75" spans="1:9" ht="12.75">
      <c r="A75" s="222"/>
      <c r="B75" s="207">
        <v>502</v>
      </c>
      <c r="C75" s="217" t="s">
        <v>277</v>
      </c>
      <c r="D75" s="218"/>
      <c r="E75" s="219"/>
      <c r="F75" s="209">
        <v>100</v>
      </c>
      <c r="G75" s="209">
        <v>100</v>
      </c>
      <c r="H75" s="210">
        <v>19</v>
      </c>
      <c r="I75" s="319">
        <v>19</v>
      </c>
    </row>
    <row r="76" spans="1:9" ht="12.75">
      <c r="A76" s="222"/>
      <c r="B76" s="207">
        <v>511</v>
      </c>
      <c r="C76" s="217" t="s">
        <v>278</v>
      </c>
      <c r="D76" s="218"/>
      <c r="E76" s="219"/>
      <c r="F76" s="209"/>
      <c r="G76" s="209"/>
      <c r="H76" s="210"/>
      <c r="I76" s="319"/>
    </row>
    <row r="77" spans="1:9" ht="12.75">
      <c r="A77" s="222"/>
      <c r="B77" s="207">
        <v>518</v>
      </c>
      <c r="C77" s="217" t="s">
        <v>250</v>
      </c>
      <c r="D77" s="218"/>
      <c r="E77" s="219"/>
      <c r="F77" s="209">
        <v>300</v>
      </c>
      <c r="G77" s="209">
        <v>300</v>
      </c>
      <c r="H77" s="210">
        <v>138</v>
      </c>
      <c r="I77" s="319">
        <v>46</v>
      </c>
    </row>
    <row r="78" spans="1:9" ht="12.75">
      <c r="A78" s="222"/>
      <c r="B78" s="207">
        <v>521</v>
      </c>
      <c r="C78" s="214" t="s">
        <v>279</v>
      </c>
      <c r="D78" s="214"/>
      <c r="E78" s="214"/>
      <c r="F78" s="215">
        <v>37750</v>
      </c>
      <c r="G78" s="215">
        <v>37750</v>
      </c>
      <c r="H78" s="216">
        <v>19478</v>
      </c>
      <c r="I78" s="319">
        <v>52</v>
      </c>
    </row>
    <row r="79" spans="1:9" ht="12.75">
      <c r="A79" s="222"/>
      <c r="B79" s="207">
        <v>524</v>
      </c>
      <c r="C79" s="217" t="s">
        <v>254</v>
      </c>
      <c r="D79" s="218"/>
      <c r="E79" s="219"/>
      <c r="F79" s="215">
        <v>13290</v>
      </c>
      <c r="G79" s="215">
        <v>13290</v>
      </c>
      <c r="H79" s="216">
        <v>6886</v>
      </c>
      <c r="I79" s="319">
        <v>52</v>
      </c>
    </row>
    <row r="80" spans="1:9" ht="12.75">
      <c r="A80" s="222"/>
      <c r="B80" s="207">
        <v>525</v>
      </c>
      <c r="C80" s="217" t="s">
        <v>280</v>
      </c>
      <c r="D80" s="218"/>
      <c r="E80" s="219"/>
      <c r="F80" s="215">
        <v>545</v>
      </c>
      <c r="G80" s="215">
        <v>545</v>
      </c>
      <c r="H80" s="216">
        <v>306</v>
      </c>
      <c r="I80" s="319">
        <v>56</v>
      </c>
    </row>
    <row r="81" spans="1:9" ht="12.75">
      <c r="A81" s="222"/>
      <c r="B81" s="207">
        <v>527</v>
      </c>
      <c r="C81" s="217" t="s">
        <v>254</v>
      </c>
      <c r="D81" s="218"/>
      <c r="E81" s="219"/>
      <c r="F81" s="215">
        <v>2930</v>
      </c>
      <c r="G81" s="215">
        <v>2930</v>
      </c>
      <c r="H81" s="216">
        <v>1520</v>
      </c>
      <c r="I81" s="319">
        <v>52</v>
      </c>
    </row>
    <row r="82" spans="1:9" ht="12.75">
      <c r="A82" s="222"/>
      <c r="B82" s="207">
        <v>553</v>
      </c>
      <c r="C82" s="217" t="s">
        <v>282</v>
      </c>
      <c r="D82" s="218"/>
      <c r="E82" s="219"/>
      <c r="F82" s="216">
        <v>2140</v>
      </c>
      <c r="G82" s="216">
        <v>2140</v>
      </c>
      <c r="H82" s="216"/>
      <c r="I82" s="319"/>
    </row>
    <row r="83" spans="1:9" ht="12.75">
      <c r="A83" s="294"/>
      <c r="B83" s="295"/>
      <c r="C83" s="296" t="s">
        <v>230</v>
      </c>
      <c r="D83" s="296"/>
      <c r="E83" s="296"/>
      <c r="F83" s="232">
        <v>60555</v>
      </c>
      <c r="G83" s="232">
        <v>60555</v>
      </c>
      <c r="H83" s="232">
        <v>30660</v>
      </c>
      <c r="I83" s="320">
        <v>51</v>
      </c>
    </row>
    <row r="84" spans="1:9" ht="12.75">
      <c r="A84" s="294"/>
      <c r="B84" s="299">
        <v>602</v>
      </c>
      <c r="C84" s="300" t="s">
        <v>261</v>
      </c>
      <c r="D84" s="321"/>
      <c r="E84" s="322"/>
      <c r="F84" s="323"/>
      <c r="G84" s="323"/>
      <c r="H84" s="212"/>
      <c r="I84" s="324"/>
    </row>
    <row r="85" spans="1:9" ht="12.75">
      <c r="A85" s="298"/>
      <c r="B85" s="299">
        <v>653</v>
      </c>
      <c r="C85" s="300" t="s">
        <v>290</v>
      </c>
      <c r="D85" s="321"/>
      <c r="E85" s="322"/>
      <c r="F85" s="212">
        <v>2140</v>
      </c>
      <c r="G85" s="212">
        <v>2140</v>
      </c>
      <c r="H85" s="212">
        <v>503</v>
      </c>
      <c r="I85" s="325">
        <v>24</v>
      </c>
    </row>
    <row r="86" spans="1:9" ht="12.75">
      <c r="A86" s="222"/>
      <c r="B86" s="207">
        <v>691</v>
      </c>
      <c r="C86" s="307" t="s">
        <v>291</v>
      </c>
      <c r="D86" s="293" t="s">
        <v>286</v>
      </c>
      <c r="E86" s="293"/>
      <c r="F86" s="216">
        <v>58415</v>
      </c>
      <c r="G86" s="216">
        <v>58415</v>
      </c>
      <c r="H86" s="216">
        <v>30157</v>
      </c>
      <c r="I86" s="319">
        <v>52</v>
      </c>
    </row>
    <row r="87" spans="1:9" ht="12.75">
      <c r="A87" s="222"/>
      <c r="B87" s="308">
        <v>692</v>
      </c>
      <c r="C87" s="222"/>
      <c r="D87" s="293" t="s">
        <v>287</v>
      </c>
      <c r="E87" s="293"/>
      <c r="F87" s="209"/>
      <c r="G87" s="209"/>
      <c r="H87" s="216"/>
      <c r="I87" s="319"/>
    </row>
    <row r="88" spans="1:9" ht="14.25" customHeight="1">
      <c r="A88" s="294"/>
      <c r="B88" s="295"/>
      <c r="C88" s="241" t="s">
        <v>288</v>
      </c>
      <c r="D88" s="326"/>
      <c r="E88" s="327"/>
      <c r="F88" s="232">
        <v>58415</v>
      </c>
      <c r="G88" s="232">
        <v>58415</v>
      </c>
      <c r="H88" s="232">
        <v>30157</v>
      </c>
      <c r="I88" s="320">
        <v>52</v>
      </c>
    </row>
    <row r="89" spans="1:9" ht="13.5">
      <c r="A89" s="285">
        <v>13</v>
      </c>
      <c r="B89" s="286" t="s">
        <v>292</v>
      </c>
      <c r="C89" s="286"/>
      <c r="D89" s="286"/>
      <c r="E89" s="286"/>
      <c r="F89" s="287"/>
      <c r="G89" s="287"/>
      <c r="H89" s="287"/>
      <c r="I89" s="328"/>
    </row>
    <row r="90" spans="1:9" ht="12.75">
      <c r="A90" s="288"/>
      <c r="B90" s="228"/>
      <c r="C90" s="229" t="s">
        <v>219</v>
      </c>
      <c r="D90" s="229"/>
      <c r="E90" s="229"/>
      <c r="F90" s="289">
        <v>41100</v>
      </c>
      <c r="G90" s="289">
        <v>41100</v>
      </c>
      <c r="H90" s="289">
        <v>19800</v>
      </c>
      <c r="I90" s="318">
        <v>48</v>
      </c>
    </row>
    <row r="91" spans="1:9" ht="12.75">
      <c r="A91" s="222"/>
      <c r="B91" s="207">
        <v>518</v>
      </c>
      <c r="C91" s="217" t="s">
        <v>250</v>
      </c>
      <c r="D91" s="218"/>
      <c r="E91" s="219"/>
      <c r="F91" s="209">
        <v>41100</v>
      </c>
      <c r="G91" s="210">
        <v>41100</v>
      </c>
      <c r="H91" s="210">
        <v>19800</v>
      </c>
      <c r="I91" s="319">
        <v>48</v>
      </c>
    </row>
    <row r="92" spans="1:9" ht="12.75">
      <c r="A92" s="294"/>
      <c r="B92" s="295"/>
      <c r="C92" s="296" t="s">
        <v>230</v>
      </c>
      <c r="D92" s="296"/>
      <c r="E92" s="296"/>
      <c r="F92" s="230">
        <v>41100</v>
      </c>
      <c r="G92" s="230">
        <v>41100</v>
      </c>
      <c r="H92" s="230">
        <v>19800</v>
      </c>
      <c r="I92" s="329">
        <v>48</v>
      </c>
    </row>
    <row r="93" spans="1:9" ht="12.75">
      <c r="A93" s="222"/>
      <c r="B93" s="207">
        <v>691</v>
      </c>
      <c r="C93" s="307" t="s">
        <v>291</v>
      </c>
      <c r="D93" s="293" t="s">
        <v>286</v>
      </c>
      <c r="E93" s="293"/>
      <c r="F93" s="216">
        <v>41100</v>
      </c>
      <c r="G93" s="216">
        <v>41100</v>
      </c>
      <c r="H93" s="216">
        <v>19800</v>
      </c>
      <c r="I93" s="319">
        <v>48</v>
      </c>
    </row>
    <row r="94" spans="1:9" ht="12.75">
      <c r="A94" s="222"/>
      <c r="B94" s="308">
        <v>692</v>
      </c>
      <c r="C94" s="222"/>
      <c r="D94" s="293" t="s">
        <v>287</v>
      </c>
      <c r="E94" s="293"/>
      <c r="F94" s="209"/>
      <c r="G94" s="216"/>
      <c r="H94" s="216"/>
      <c r="I94" s="319"/>
    </row>
    <row r="95" spans="1:9" ht="12.75">
      <c r="A95" s="294"/>
      <c r="B95" s="295"/>
      <c r="C95" s="241" t="s">
        <v>293</v>
      </c>
      <c r="D95" s="326"/>
      <c r="E95" s="327"/>
      <c r="F95" s="232">
        <v>41100</v>
      </c>
      <c r="G95" s="232">
        <v>41100</v>
      </c>
      <c r="H95" s="232">
        <v>19800</v>
      </c>
      <c r="I95" s="320">
        <v>48</v>
      </c>
    </row>
    <row r="96" spans="1:9" ht="13.5">
      <c r="A96" s="285">
        <v>14</v>
      </c>
      <c r="B96" s="286" t="s">
        <v>294</v>
      </c>
      <c r="C96" s="286"/>
      <c r="D96" s="286"/>
      <c r="E96" s="286"/>
      <c r="F96" s="287"/>
      <c r="G96" s="287"/>
      <c r="H96" s="287"/>
      <c r="I96" s="287"/>
    </row>
    <row r="97" spans="1:9" ht="12.75">
      <c r="A97" s="288"/>
      <c r="B97" s="228"/>
      <c r="C97" s="229" t="s">
        <v>219</v>
      </c>
      <c r="D97" s="229"/>
      <c r="E97" s="229"/>
      <c r="F97" s="289">
        <v>31725</v>
      </c>
      <c r="G97" s="289">
        <v>31725</v>
      </c>
      <c r="H97" s="289">
        <v>12284</v>
      </c>
      <c r="I97" s="290">
        <v>39</v>
      </c>
    </row>
    <row r="98" spans="1:9" ht="12.75">
      <c r="A98" s="222"/>
      <c r="B98" s="207">
        <v>501</v>
      </c>
      <c r="C98" s="214" t="s">
        <v>244</v>
      </c>
      <c r="D98" s="214"/>
      <c r="E98" s="214"/>
      <c r="F98" s="209">
        <v>850</v>
      </c>
      <c r="G98" s="209">
        <v>850</v>
      </c>
      <c r="H98" s="210">
        <v>442</v>
      </c>
      <c r="I98" s="291">
        <v>52</v>
      </c>
    </row>
    <row r="99" spans="1:9" ht="12.75">
      <c r="A99" s="222"/>
      <c r="B99" s="207">
        <v>502</v>
      </c>
      <c r="C99" s="217" t="s">
        <v>277</v>
      </c>
      <c r="D99" s="218"/>
      <c r="E99" s="219"/>
      <c r="F99" s="209">
        <v>3400</v>
      </c>
      <c r="G99" s="209">
        <v>3400</v>
      </c>
      <c r="H99" s="210">
        <v>648</v>
      </c>
      <c r="I99" s="291">
        <v>19</v>
      </c>
    </row>
    <row r="100" spans="1:9" ht="12.75">
      <c r="A100" s="222"/>
      <c r="B100" s="207">
        <v>518</v>
      </c>
      <c r="C100" s="217" t="s">
        <v>250</v>
      </c>
      <c r="D100" s="218"/>
      <c r="E100" s="219"/>
      <c r="F100" s="209">
        <v>1660</v>
      </c>
      <c r="G100" s="209">
        <v>1660</v>
      </c>
      <c r="H100" s="210">
        <v>747</v>
      </c>
      <c r="I100" s="291">
        <v>45</v>
      </c>
    </row>
    <row r="101" spans="1:9" ht="12.75">
      <c r="A101" s="222"/>
      <c r="B101" s="207">
        <v>521</v>
      </c>
      <c r="C101" s="214" t="s">
        <v>279</v>
      </c>
      <c r="D101" s="214"/>
      <c r="E101" s="214"/>
      <c r="F101" s="215">
        <v>16000</v>
      </c>
      <c r="G101" s="215">
        <v>16000</v>
      </c>
      <c r="H101" s="216">
        <v>6845</v>
      </c>
      <c r="I101" s="291">
        <v>43</v>
      </c>
    </row>
    <row r="102" spans="1:9" ht="12.75">
      <c r="A102" s="222"/>
      <c r="B102" s="207">
        <v>524</v>
      </c>
      <c r="C102" s="217" t="s">
        <v>254</v>
      </c>
      <c r="D102" s="218"/>
      <c r="E102" s="219"/>
      <c r="F102" s="215">
        <v>5630</v>
      </c>
      <c r="G102" s="215">
        <v>5630</v>
      </c>
      <c r="H102" s="216">
        <v>2201</v>
      </c>
      <c r="I102" s="291">
        <v>39</v>
      </c>
    </row>
    <row r="103" spans="1:9" ht="12.75">
      <c r="A103" s="222"/>
      <c r="B103" s="207">
        <v>525</v>
      </c>
      <c r="C103" s="217" t="s">
        <v>280</v>
      </c>
      <c r="D103" s="218"/>
      <c r="E103" s="219"/>
      <c r="F103" s="215">
        <v>360</v>
      </c>
      <c r="G103" s="215">
        <v>360</v>
      </c>
      <c r="H103" s="216">
        <v>160</v>
      </c>
      <c r="I103" s="291">
        <v>44</v>
      </c>
    </row>
    <row r="104" spans="1:9" ht="12.75">
      <c r="A104" s="222"/>
      <c r="B104" s="207">
        <v>527</v>
      </c>
      <c r="C104" s="217" t="s">
        <v>254</v>
      </c>
      <c r="D104" s="218"/>
      <c r="E104" s="219"/>
      <c r="F104" s="215">
        <v>1600</v>
      </c>
      <c r="G104" s="215">
        <v>1600</v>
      </c>
      <c r="H104" s="216">
        <v>789</v>
      </c>
      <c r="I104" s="291">
        <v>49</v>
      </c>
    </row>
    <row r="105" spans="1:9" ht="12.75">
      <c r="A105" s="222"/>
      <c r="B105" s="207">
        <v>551</v>
      </c>
      <c r="C105" s="217" t="s">
        <v>256</v>
      </c>
      <c r="D105" s="218"/>
      <c r="E105" s="219"/>
      <c r="F105" s="215">
        <v>905</v>
      </c>
      <c r="G105" s="215">
        <v>905</v>
      </c>
      <c r="H105" s="216">
        <v>452</v>
      </c>
      <c r="I105" s="291">
        <v>50</v>
      </c>
    </row>
    <row r="106" spans="1:9" ht="12.75">
      <c r="A106" s="222"/>
      <c r="B106" s="207">
        <v>553</v>
      </c>
      <c r="C106" s="217" t="s">
        <v>282</v>
      </c>
      <c r="D106" s="218"/>
      <c r="E106" s="219"/>
      <c r="F106" s="215">
        <v>1320</v>
      </c>
      <c r="G106" s="215">
        <v>1320</v>
      </c>
      <c r="H106" s="216"/>
      <c r="I106" s="291"/>
    </row>
    <row r="107" spans="1:9" ht="12.75">
      <c r="A107" s="294"/>
      <c r="B107" s="295"/>
      <c r="C107" s="296" t="s">
        <v>230</v>
      </c>
      <c r="D107" s="296"/>
      <c r="E107" s="296"/>
      <c r="F107" s="230">
        <v>47425</v>
      </c>
      <c r="G107" s="230">
        <v>47425</v>
      </c>
      <c r="H107" s="230">
        <v>19507</v>
      </c>
      <c r="I107" s="330">
        <v>41</v>
      </c>
    </row>
    <row r="108" spans="1:9" ht="12.75">
      <c r="A108" s="222"/>
      <c r="B108" s="207">
        <v>602</v>
      </c>
      <c r="C108" s="214" t="s">
        <v>295</v>
      </c>
      <c r="D108" s="214"/>
      <c r="E108" s="214"/>
      <c r="F108" s="215">
        <v>45200</v>
      </c>
      <c r="G108" s="215">
        <v>45200</v>
      </c>
      <c r="H108" s="212">
        <v>18913</v>
      </c>
      <c r="I108" s="291">
        <v>42</v>
      </c>
    </row>
    <row r="109" spans="1:9" ht="12.75">
      <c r="A109" s="222"/>
      <c r="B109" s="207">
        <v>653</v>
      </c>
      <c r="C109" s="217" t="s">
        <v>296</v>
      </c>
      <c r="D109" s="218"/>
      <c r="E109" s="219"/>
      <c r="F109" s="215">
        <v>1320</v>
      </c>
      <c r="G109" s="215">
        <v>1320</v>
      </c>
      <c r="H109" s="212">
        <v>142</v>
      </c>
      <c r="I109" s="291">
        <v>11</v>
      </c>
    </row>
    <row r="110" spans="1:9" ht="12.75">
      <c r="A110" s="222"/>
      <c r="B110" s="207">
        <v>658</v>
      </c>
      <c r="C110" s="217" t="s">
        <v>297</v>
      </c>
      <c r="D110" s="218"/>
      <c r="E110" s="219"/>
      <c r="F110" s="215"/>
      <c r="G110" s="215"/>
      <c r="H110" s="212"/>
      <c r="I110" s="291"/>
    </row>
    <row r="111" spans="1:9" ht="12.75">
      <c r="A111" s="222"/>
      <c r="B111" s="207">
        <v>691</v>
      </c>
      <c r="C111" s="307" t="s">
        <v>298</v>
      </c>
      <c r="D111" s="293" t="s">
        <v>286</v>
      </c>
      <c r="E111" s="293"/>
      <c r="F111" s="216"/>
      <c r="G111" s="216"/>
      <c r="H111" s="216"/>
      <c r="I111" s="291"/>
    </row>
    <row r="112" spans="1:9" ht="12.75">
      <c r="A112" s="222"/>
      <c r="B112" s="308">
        <v>692</v>
      </c>
      <c r="C112" s="222"/>
      <c r="D112" s="293" t="s">
        <v>287</v>
      </c>
      <c r="E112" s="293"/>
      <c r="F112" s="209">
        <v>905</v>
      </c>
      <c r="G112" s="209">
        <v>905</v>
      </c>
      <c r="H112" s="216">
        <v>452</v>
      </c>
      <c r="I112" s="291">
        <v>50</v>
      </c>
    </row>
    <row r="113" spans="1:9" ht="12.75">
      <c r="A113" s="294"/>
      <c r="B113" s="295"/>
      <c r="C113" s="241" t="s">
        <v>299</v>
      </c>
      <c r="D113" s="326"/>
      <c r="E113" s="327"/>
      <c r="F113" s="232">
        <v>0</v>
      </c>
      <c r="G113" s="232">
        <v>0</v>
      </c>
      <c r="H113" s="232">
        <v>0</v>
      </c>
      <c r="I113" s="232">
        <v>0</v>
      </c>
    </row>
    <row r="114" spans="1:9" ht="13.5">
      <c r="A114" s="285">
        <v>31</v>
      </c>
      <c r="B114" s="331" t="s">
        <v>300</v>
      </c>
      <c r="C114" s="332"/>
      <c r="D114" s="332"/>
      <c r="E114" s="333"/>
      <c r="F114" s="287"/>
      <c r="G114" s="287"/>
      <c r="H114" s="287"/>
      <c r="I114" s="334"/>
    </row>
    <row r="115" spans="1:9" ht="12.75">
      <c r="A115" s="288"/>
      <c r="B115" s="228"/>
      <c r="C115" s="241" t="s">
        <v>219</v>
      </c>
      <c r="D115" s="335"/>
      <c r="E115" s="336"/>
      <c r="F115" s="289">
        <v>703904</v>
      </c>
      <c r="G115" s="289">
        <v>861729</v>
      </c>
      <c r="H115" s="289">
        <v>333244</v>
      </c>
      <c r="I115" s="290">
        <v>39</v>
      </c>
    </row>
    <row r="116" spans="1:9" ht="12.75">
      <c r="A116" s="222"/>
      <c r="B116" s="207">
        <v>501</v>
      </c>
      <c r="C116" s="217" t="s">
        <v>244</v>
      </c>
      <c r="D116" s="292"/>
      <c r="E116" s="293"/>
      <c r="F116" s="209">
        <v>117075</v>
      </c>
      <c r="G116" s="209">
        <v>131475</v>
      </c>
      <c r="H116" s="210">
        <v>63461</v>
      </c>
      <c r="I116" s="291">
        <v>48</v>
      </c>
    </row>
    <row r="117" spans="1:9" ht="12.75">
      <c r="A117" s="222"/>
      <c r="B117" s="207">
        <v>502</v>
      </c>
      <c r="C117" s="217" t="s">
        <v>277</v>
      </c>
      <c r="D117" s="218"/>
      <c r="E117" s="219"/>
      <c r="F117" s="209">
        <v>10620</v>
      </c>
      <c r="G117" s="209">
        <v>23620</v>
      </c>
      <c r="H117" s="210">
        <v>5419</v>
      </c>
      <c r="I117" s="291">
        <v>23</v>
      </c>
    </row>
    <row r="118" spans="1:9" ht="12.75">
      <c r="A118" s="222"/>
      <c r="B118" s="207">
        <v>511</v>
      </c>
      <c r="C118" s="217" t="s">
        <v>278</v>
      </c>
      <c r="D118" s="218"/>
      <c r="E118" s="219"/>
      <c r="F118" s="209">
        <v>12040</v>
      </c>
      <c r="G118" s="209">
        <v>12040</v>
      </c>
      <c r="H118" s="210">
        <v>9012</v>
      </c>
      <c r="I118" s="291">
        <v>75</v>
      </c>
    </row>
    <row r="119" spans="1:9" ht="12.75">
      <c r="A119" s="222"/>
      <c r="B119" s="207">
        <v>518</v>
      </c>
      <c r="C119" s="217" t="s">
        <v>250</v>
      </c>
      <c r="D119" s="218"/>
      <c r="E119" s="219"/>
      <c r="F119" s="209">
        <v>327920</v>
      </c>
      <c r="G119" s="209">
        <v>335565</v>
      </c>
      <c r="H119" s="210">
        <v>146361</v>
      </c>
      <c r="I119" s="291">
        <v>44</v>
      </c>
    </row>
    <row r="120" spans="1:9" ht="12.75">
      <c r="A120" s="222"/>
      <c r="B120" s="207">
        <v>521</v>
      </c>
      <c r="C120" s="217" t="s">
        <v>279</v>
      </c>
      <c r="D120" s="292"/>
      <c r="E120" s="293"/>
      <c r="F120" s="215">
        <v>116920</v>
      </c>
      <c r="G120" s="215">
        <v>136520</v>
      </c>
      <c r="H120" s="216">
        <v>52991</v>
      </c>
      <c r="I120" s="291">
        <v>39</v>
      </c>
    </row>
    <row r="121" spans="1:9" ht="12.75">
      <c r="A121" s="222"/>
      <c r="B121" s="207">
        <v>524</v>
      </c>
      <c r="C121" s="217" t="s">
        <v>254</v>
      </c>
      <c r="D121" s="218"/>
      <c r="E121" s="219"/>
      <c r="F121" s="215">
        <v>41155</v>
      </c>
      <c r="G121" s="215">
        <v>48055</v>
      </c>
      <c r="H121" s="216">
        <v>18804</v>
      </c>
      <c r="I121" s="291">
        <v>39</v>
      </c>
    </row>
    <row r="122" spans="1:9" ht="12.75">
      <c r="A122" s="222"/>
      <c r="B122" s="207">
        <v>525</v>
      </c>
      <c r="C122" s="217" t="s">
        <v>280</v>
      </c>
      <c r="D122" s="218"/>
      <c r="E122" s="219"/>
      <c r="F122" s="215">
        <v>1276</v>
      </c>
      <c r="G122" s="215">
        <v>1276</v>
      </c>
      <c r="H122" s="216">
        <v>616</v>
      </c>
      <c r="I122" s="291">
        <v>48</v>
      </c>
    </row>
    <row r="123" spans="1:9" ht="12.75">
      <c r="A123" s="222"/>
      <c r="B123" s="207">
        <v>527</v>
      </c>
      <c r="C123" s="217" t="s">
        <v>254</v>
      </c>
      <c r="D123" s="218"/>
      <c r="E123" s="219"/>
      <c r="F123" s="215">
        <v>11100</v>
      </c>
      <c r="G123" s="215">
        <v>13575</v>
      </c>
      <c r="H123" s="216">
        <v>5904</v>
      </c>
      <c r="I123" s="291">
        <v>43</v>
      </c>
    </row>
    <row r="124" spans="1:9" ht="12.75">
      <c r="A124" s="222"/>
      <c r="B124" s="207">
        <v>538</v>
      </c>
      <c r="C124" s="217" t="s">
        <v>281</v>
      </c>
      <c r="D124" s="218"/>
      <c r="E124" s="219"/>
      <c r="F124" s="215"/>
      <c r="G124" s="215"/>
      <c r="H124" s="216">
        <v>555</v>
      </c>
      <c r="I124" s="291"/>
    </row>
    <row r="125" spans="1:9" ht="12.75">
      <c r="A125" s="222"/>
      <c r="B125" s="207">
        <v>546</v>
      </c>
      <c r="C125" s="217" t="s">
        <v>301</v>
      </c>
      <c r="D125" s="218"/>
      <c r="E125" s="219"/>
      <c r="F125" s="215"/>
      <c r="G125" s="215"/>
      <c r="H125" s="216"/>
      <c r="I125" s="291"/>
    </row>
    <row r="126" spans="1:9" ht="12.75">
      <c r="A126" s="222"/>
      <c r="B126" s="207">
        <v>551</v>
      </c>
      <c r="C126" s="217" t="s">
        <v>256</v>
      </c>
      <c r="D126" s="218"/>
      <c r="E126" s="219"/>
      <c r="F126" s="215">
        <v>56400</v>
      </c>
      <c r="G126" s="215">
        <v>149225</v>
      </c>
      <c r="H126" s="216">
        <v>28190</v>
      </c>
      <c r="I126" s="291">
        <v>19</v>
      </c>
    </row>
    <row r="127" spans="1:9" ht="12.75">
      <c r="A127" s="222"/>
      <c r="B127" s="207">
        <v>553</v>
      </c>
      <c r="C127" s="217" t="s">
        <v>282</v>
      </c>
      <c r="D127" s="218"/>
      <c r="E127" s="219"/>
      <c r="F127" s="215">
        <v>5095</v>
      </c>
      <c r="G127" s="215">
        <v>5095</v>
      </c>
      <c r="H127" s="216"/>
      <c r="I127" s="291"/>
    </row>
    <row r="128" spans="1:9" ht="12.75">
      <c r="A128" s="222"/>
      <c r="B128" s="207">
        <v>558</v>
      </c>
      <c r="C128" s="217" t="s">
        <v>302</v>
      </c>
      <c r="D128" s="218"/>
      <c r="E128" s="219"/>
      <c r="F128" s="215">
        <v>958</v>
      </c>
      <c r="G128" s="215">
        <v>958</v>
      </c>
      <c r="H128" s="216"/>
      <c r="I128" s="291"/>
    </row>
    <row r="129" spans="1:9" ht="12.75">
      <c r="A129" s="222"/>
      <c r="B129" s="207">
        <v>568</v>
      </c>
      <c r="C129" s="217" t="s">
        <v>259</v>
      </c>
      <c r="D129" s="292"/>
      <c r="E129" s="293"/>
      <c r="F129" s="215">
        <v>3700</v>
      </c>
      <c r="G129" s="215">
        <v>4325</v>
      </c>
      <c r="H129" s="216">
        <v>1931</v>
      </c>
      <c r="I129" s="291">
        <v>45</v>
      </c>
    </row>
    <row r="130" spans="1:9" ht="12.75">
      <c r="A130" s="294"/>
      <c r="B130" s="295"/>
      <c r="C130" s="337" t="s">
        <v>230</v>
      </c>
      <c r="D130" s="338"/>
      <c r="E130" s="339"/>
      <c r="F130" s="230">
        <v>703904</v>
      </c>
      <c r="G130" s="230">
        <f>SUM(G116:G129)</f>
        <v>861729</v>
      </c>
      <c r="H130" s="230">
        <v>337223</v>
      </c>
      <c r="I130" s="330">
        <v>39</v>
      </c>
    </row>
    <row r="131" spans="1:9" ht="12.75">
      <c r="A131" s="222"/>
      <c r="B131" s="207">
        <v>602</v>
      </c>
      <c r="C131" s="217" t="s">
        <v>295</v>
      </c>
      <c r="D131" s="292"/>
      <c r="E131" s="293"/>
      <c r="F131" s="215"/>
      <c r="G131" s="215"/>
      <c r="H131" s="212"/>
      <c r="I131" s="291"/>
    </row>
    <row r="132" spans="1:9" ht="12.75">
      <c r="A132" s="222"/>
      <c r="B132" s="207">
        <v>653</v>
      </c>
      <c r="C132" s="217" t="s">
        <v>303</v>
      </c>
      <c r="D132" s="218"/>
      <c r="E132" s="219"/>
      <c r="F132" s="215">
        <v>5095</v>
      </c>
      <c r="G132" s="215">
        <v>5095</v>
      </c>
      <c r="H132" s="212">
        <v>4147</v>
      </c>
      <c r="I132" s="291">
        <v>81</v>
      </c>
    </row>
    <row r="133" spans="1:9" ht="12.75">
      <c r="A133" s="222"/>
      <c r="B133" s="207">
        <v>658</v>
      </c>
      <c r="C133" s="217" t="s">
        <v>297</v>
      </c>
      <c r="D133" s="218"/>
      <c r="E133" s="219"/>
      <c r="F133" s="215">
        <v>958</v>
      </c>
      <c r="G133" s="215">
        <v>958</v>
      </c>
      <c r="H133" s="212"/>
      <c r="I133" s="291"/>
    </row>
    <row r="134" spans="1:9" ht="12.75">
      <c r="A134" s="222"/>
      <c r="B134" s="207">
        <v>691</v>
      </c>
      <c r="C134" s="307" t="s">
        <v>291</v>
      </c>
      <c r="D134" s="292" t="s">
        <v>286</v>
      </c>
      <c r="E134" s="293"/>
      <c r="F134" s="216">
        <v>641451</v>
      </c>
      <c r="G134" s="216">
        <v>706451</v>
      </c>
      <c r="H134" s="216">
        <v>304886</v>
      </c>
      <c r="I134" s="291">
        <v>43</v>
      </c>
    </row>
    <row r="135" spans="1:9" ht="12.75">
      <c r="A135" s="222"/>
      <c r="B135" s="308">
        <v>692</v>
      </c>
      <c r="C135" s="222"/>
      <c r="D135" s="292" t="s">
        <v>287</v>
      </c>
      <c r="E135" s="293"/>
      <c r="F135" s="209">
        <v>56400</v>
      </c>
      <c r="G135" s="209">
        <v>149225</v>
      </c>
      <c r="H135" s="216">
        <v>28190</v>
      </c>
      <c r="I135" s="291">
        <v>19</v>
      </c>
    </row>
    <row r="136" spans="1:9" ht="12.75">
      <c r="A136" s="294"/>
      <c r="B136" s="295"/>
      <c r="C136" s="241" t="s">
        <v>288</v>
      </c>
      <c r="D136" s="326"/>
      <c r="E136" s="327"/>
      <c r="F136" s="232">
        <v>641451</v>
      </c>
      <c r="G136" s="232">
        <v>706451</v>
      </c>
      <c r="H136" s="232">
        <v>304886</v>
      </c>
      <c r="I136" s="297">
        <v>43</v>
      </c>
    </row>
    <row r="137" spans="1:9" ht="13.5">
      <c r="A137" s="285">
        <v>33</v>
      </c>
      <c r="B137" s="340" t="s">
        <v>304</v>
      </c>
      <c r="C137" s="341"/>
      <c r="D137" s="341"/>
      <c r="E137" s="342"/>
      <c r="F137" s="287"/>
      <c r="G137" s="287"/>
      <c r="H137" s="287"/>
      <c r="I137" s="287"/>
    </row>
    <row r="138" spans="1:9" ht="12.75">
      <c r="A138" s="288"/>
      <c r="B138" s="228"/>
      <c r="C138" s="241" t="s">
        <v>219</v>
      </c>
      <c r="D138" s="343"/>
      <c r="E138" s="344"/>
      <c r="F138" s="289">
        <v>290475</v>
      </c>
      <c r="G138" s="289">
        <v>290475</v>
      </c>
      <c r="H138" s="289">
        <v>134417</v>
      </c>
      <c r="I138" s="290">
        <v>46</v>
      </c>
    </row>
    <row r="139" spans="1:9" ht="12.75">
      <c r="A139" s="206"/>
      <c r="B139" s="207">
        <v>501</v>
      </c>
      <c r="C139" s="217" t="s">
        <v>244</v>
      </c>
      <c r="D139" s="218"/>
      <c r="E139" s="219"/>
      <c r="F139" s="216">
        <v>18186</v>
      </c>
      <c r="G139" s="216">
        <v>18186</v>
      </c>
      <c r="H139" s="216">
        <v>6274</v>
      </c>
      <c r="I139" s="291">
        <v>34</v>
      </c>
    </row>
    <row r="140" spans="1:9" ht="12.75">
      <c r="A140" s="206"/>
      <c r="B140" s="207">
        <v>502</v>
      </c>
      <c r="C140" s="217" t="s">
        <v>277</v>
      </c>
      <c r="D140" s="218"/>
      <c r="E140" s="219"/>
      <c r="F140" s="216">
        <v>200870</v>
      </c>
      <c r="G140" s="216">
        <v>200870</v>
      </c>
      <c r="H140" s="216">
        <v>96817</v>
      </c>
      <c r="I140" s="291">
        <v>48</v>
      </c>
    </row>
    <row r="141" spans="1:9" ht="12.75">
      <c r="A141" s="206"/>
      <c r="B141" s="207">
        <v>511</v>
      </c>
      <c r="C141" s="217" t="s">
        <v>305</v>
      </c>
      <c r="D141" s="218"/>
      <c r="E141" s="219"/>
      <c r="F141" s="216">
        <v>500</v>
      </c>
      <c r="G141" s="216">
        <v>500</v>
      </c>
      <c r="H141" s="216"/>
      <c r="I141" s="291"/>
    </row>
    <row r="142" spans="1:9" ht="12.75">
      <c r="A142" s="206"/>
      <c r="B142" s="207">
        <v>518</v>
      </c>
      <c r="C142" s="217" t="s">
        <v>250</v>
      </c>
      <c r="D142" s="218"/>
      <c r="E142" s="219"/>
      <c r="F142" s="216">
        <v>3000</v>
      </c>
      <c r="G142" s="216">
        <v>3000</v>
      </c>
      <c r="H142" s="216">
        <v>386</v>
      </c>
      <c r="I142" s="291">
        <v>13</v>
      </c>
    </row>
    <row r="143" spans="1:9" ht="12.75">
      <c r="A143" s="206"/>
      <c r="B143" s="207">
        <v>521</v>
      </c>
      <c r="C143" s="217" t="s">
        <v>279</v>
      </c>
      <c r="D143" s="218"/>
      <c r="E143" s="219"/>
      <c r="F143" s="216">
        <v>29100</v>
      </c>
      <c r="G143" s="216">
        <v>29100</v>
      </c>
      <c r="H143" s="216">
        <v>14086</v>
      </c>
      <c r="I143" s="291">
        <v>48</v>
      </c>
    </row>
    <row r="144" spans="1:9" ht="12.75">
      <c r="A144" s="206"/>
      <c r="B144" s="207">
        <v>524</v>
      </c>
      <c r="C144" s="217" t="s">
        <v>306</v>
      </c>
      <c r="D144" s="218"/>
      <c r="E144" s="219"/>
      <c r="F144" s="216">
        <v>10240</v>
      </c>
      <c r="G144" s="216">
        <v>10240</v>
      </c>
      <c r="H144" s="216">
        <v>4981</v>
      </c>
      <c r="I144" s="291">
        <v>49</v>
      </c>
    </row>
    <row r="145" spans="1:9" ht="12.75">
      <c r="A145" s="206"/>
      <c r="B145" s="207">
        <v>525</v>
      </c>
      <c r="C145" s="217" t="s">
        <v>280</v>
      </c>
      <c r="D145" s="218"/>
      <c r="E145" s="219"/>
      <c r="F145" s="216">
        <v>410</v>
      </c>
      <c r="G145" s="216">
        <v>410</v>
      </c>
      <c r="H145" s="216">
        <v>204</v>
      </c>
      <c r="I145" s="291">
        <v>50</v>
      </c>
    </row>
    <row r="146" spans="1:9" ht="12.75">
      <c r="A146" s="206"/>
      <c r="B146" s="207">
        <v>527</v>
      </c>
      <c r="C146" s="217" t="s">
        <v>254</v>
      </c>
      <c r="D146" s="218"/>
      <c r="E146" s="219"/>
      <c r="F146" s="216">
        <v>2100</v>
      </c>
      <c r="G146" s="216">
        <v>2100</v>
      </c>
      <c r="H146" s="216">
        <v>1146</v>
      </c>
      <c r="I146" s="291">
        <v>55</v>
      </c>
    </row>
    <row r="147" spans="1:9" ht="12.75">
      <c r="A147" s="206"/>
      <c r="B147" s="207">
        <v>551</v>
      </c>
      <c r="C147" s="217" t="s">
        <v>256</v>
      </c>
      <c r="D147" s="218"/>
      <c r="E147" s="219"/>
      <c r="F147" s="216">
        <v>21813</v>
      </c>
      <c r="G147" s="216">
        <v>21813</v>
      </c>
      <c r="H147" s="216">
        <v>10387</v>
      </c>
      <c r="I147" s="291">
        <v>48</v>
      </c>
    </row>
    <row r="148" spans="1:9" ht="12.75">
      <c r="A148" s="206"/>
      <c r="B148" s="207">
        <v>553</v>
      </c>
      <c r="C148" s="217" t="s">
        <v>282</v>
      </c>
      <c r="D148" s="218"/>
      <c r="E148" s="219"/>
      <c r="F148" s="216">
        <v>1461</v>
      </c>
      <c r="G148" s="216">
        <v>1461</v>
      </c>
      <c r="H148" s="216"/>
      <c r="I148" s="291"/>
    </row>
    <row r="149" spans="1:9" ht="12.75">
      <c r="A149" s="206"/>
      <c r="B149" s="207">
        <v>558</v>
      </c>
      <c r="C149" s="217" t="s">
        <v>258</v>
      </c>
      <c r="D149" s="218"/>
      <c r="E149" s="219"/>
      <c r="F149" s="216">
        <v>2495</v>
      </c>
      <c r="G149" s="216">
        <v>2495</v>
      </c>
      <c r="H149" s="216"/>
      <c r="I149" s="291"/>
    </row>
    <row r="150" spans="1:9" ht="12.75">
      <c r="A150" s="206"/>
      <c r="B150" s="207">
        <v>568</v>
      </c>
      <c r="C150" s="217" t="s">
        <v>259</v>
      </c>
      <c r="D150" s="218"/>
      <c r="E150" s="219"/>
      <c r="F150" s="216">
        <v>300</v>
      </c>
      <c r="G150" s="216">
        <v>300</v>
      </c>
      <c r="H150" s="216">
        <v>136</v>
      </c>
      <c r="I150" s="291">
        <v>45</v>
      </c>
    </row>
    <row r="151" spans="1:9" ht="12.75">
      <c r="A151" s="294"/>
      <c r="B151" s="295"/>
      <c r="C151" s="337" t="s">
        <v>230</v>
      </c>
      <c r="D151" s="345"/>
      <c r="E151" s="346"/>
      <c r="F151" s="230">
        <v>290475</v>
      </c>
      <c r="G151" s="230">
        <v>290475</v>
      </c>
      <c r="H151" s="230">
        <f>SUM(H139:H150)</f>
        <v>134417</v>
      </c>
      <c r="I151" s="330">
        <v>46</v>
      </c>
    </row>
    <row r="152" spans="1:9" ht="12.75">
      <c r="A152" s="206"/>
      <c r="B152" s="207">
        <v>602</v>
      </c>
      <c r="C152" s="217" t="s">
        <v>307</v>
      </c>
      <c r="D152" s="218"/>
      <c r="E152" s="219"/>
      <c r="F152" s="216">
        <v>3300</v>
      </c>
      <c r="G152" s="216">
        <v>3300</v>
      </c>
      <c r="H152" s="216">
        <v>961</v>
      </c>
      <c r="I152" s="291">
        <v>29</v>
      </c>
    </row>
    <row r="153" spans="1:9" ht="12.75">
      <c r="A153" s="222"/>
      <c r="B153" s="207">
        <v>648</v>
      </c>
      <c r="C153" s="217" t="s">
        <v>308</v>
      </c>
      <c r="D153" s="218"/>
      <c r="E153" s="219"/>
      <c r="F153" s="216"/>
      <c r="G153" s="216"/>
      <c r="H153" s="216">
        <v>530</v>
      </c>
      <c r="I153" s="291"/>
    </row>
    <row r="154" spans="1:9" ht="12.75">
      <c r="A154" s="222"/>
      <c r="B154" s="207">
        <v>653</v>
      </c>
      <c r="C154" s="217" t="s">
        <v>303</v>
      </c>
      <c r="D154" s="218"/>
      <c r="E154" s="219"/>
      <c r="F154" s="216">
        <v>1461</v>
      </c>
      <c r="G154" s="216">
        <v>1461</v>
      </c>
      <c r="H154" s="216">
        <v>545</v>
      </c>
      <c r="I154" s="291">
        <v>37</v>
      </c>
    </row>
    <row r="155" spans="1:9" ht="12.75">
      <c r="A155" s="222"/>
      <c r="B155" s="207">
        <v>658</v>
      </c>
      <c r="C155" s="217" t="s">
        <v>297</v>
      </c>
      <c r="D155" s="218"/>
      <c r="E155" s="219"/>
      <c r="F155" s="216">
        <v>2495</v>
      </c>
      <c r="G155" s="216">
        <v>2495</v>
      </c>
      <c r="H155" s="216"/>
      <c r="I155" s="291"/>
    </row>
    <row r="156" spans="1:9" ht="12.75">
      <c r="A156" s="222"/>
      <c r="B156" s="207">
        <v>691</v>
      </c>
      <c r="C156" s="307" t="s">
        <v>291</v>
      </c>
      <c r="D156" s="292" t="s">
        <v>286</v>
      </c>
      <c r="E156" s="219"/>
      <c r="F156" s="216">
        <v>261406</v>
      </c>
      <c r="G156" s="216">
        <v>261406</v>
      </c>
      <c r="H156" s="216">
        <v>121994</v>
      </c>
      <c r="I156" s="291">
        <v>47</v>
      </c>
    </row>
    <row r="157" spans="1:9" ht="12.75">
      <c r="A157" s="222"/>
      <c r="B157" s="308">
        <v>692</v>
      </c>
      <c r="C157" s="222"/>
      <c r="D157" s="292" t="s">
        <v>309</v>
      </c>
      <c r="E157" s="219"/>
      <c r="F157" s="209">
        <v>21813</v>
      </c>
      <c r="G157" s="209">
        <v>21813</v>
      </c>
      <c r="H157" s="216">
        <v>10387</v>
      </c>
      <c r="I157" s="291">
        <v>48</v>
      </c>
    </row>
    <row r="158" spans="1:9" ht="12.75">
      <c r="A158" s="294"/>
      <c r="B158" s="295"/>
      <c r="C158" s="241" t="s">
        <v>299</v>
      </c>
      <c r="D158" s="326"/>
      <c r="E158" s="327"/>
      <c r="F158" s="232">
        <v>261406</v>
      </c>
      <c r="G158" s="232">
        <v>261406</v>
      </c>
      <c r="H158" s="232">
        <v>121994</v>
      </c>
      <c r="I158" s="297">
        <v>47</v>
      </c>
    </row>
    <row r="159" spans="1:9" ht="12.75" hidden="1">
      <c r="A159" s="294"/>
      <c r="B159" s="347"/>
      <c r="C159" s="335"/>
      <c r="D159" s="326"/>
      <c r="E159" s="327"/>
      <c r="F159" s="348"/>
      <c r="G159" s="348"/>
      <c r="H159" s="348"/>
      <c r="I159" s="349"/>
    </row>
    <row r="160" spans="1:9" ht="12.75">
      <c r="A160" s="294"/>
      <c r="B160" s="347"/>
      <c r="C160" s="335"/>
      <c r="D160" s="326"/>
      <c r="E160" s="327"/>
      <c r="F160" s="348"/>
      <c r="G160" s="348"/>
      <c r="H160" s="348"/>
      <c r="I160" s="349"/>
    </row>
    <row r="161" spans="1:9" ht="13.5">
      <c r="A161" s="285">
        <v>41</v>
      </c>
      <c r="B161" s="331" t="s">
        <v>310</v>
      </c>
      <c r="C161" s="332"/>
      <c r="D161" s="332"/>
      <c r="E161" s="333"/>
      <c r="F161" s="350"/>
      <c r="G161" s="350"/>
      <c r="H161" s="350"/>
      <c r="I161" s="350"/>
    </row>
    <row r="162" spans="1:9" ht="12.75">
      <c r="A162" s="288"/>
      <c r="B162" s="228"/>
      <c r="C162" s="229" t="s">
        <v>219</v>
      </c>
      <c r="D162" s="229"/>
      <c r="E162" s="229"/>
      <c r="F162" s="289">
        <v>79565</v>
      </c>
      <c r="G162" s="289">
        <v>85250</v>
      </c>
      <c r="H162" s="289">
        <v>37432</v>
      </c>
      <c r="I162" s="290">
        <v>44</v>
      </c>
    </row>
    <row r="163" spans="1:9" ht="12.75">
      <c r="A163" s="222"/>
      <c r="B163" s="207">
        <v>501</v>
      </c>
      <c r="C163" s="214" t="s">
        <v>244</v>
      </c>
      <c r="D163" s="214"/>
      <c r="E163" s="214"/>
      <c r="F163" s="209">
        <v>2000</v>
      </c>
      <c r="G163" s="209">
        <v>3485</v>
      </c>
      <c r="H163" s="210">
        <v>3075</v>
      </c>
      <c r="I163" s="291">
        <v>88</v>
      </c>
    </row>
    <row r="164" spans="1:9" ht="12.75">
      <c r="A164" s="222"/>
      <c r="B164" s="207">
        <v>502</v>
      </c>
      <c r="C164" s="217" t="s">
        <v>277</v>
      </c>
      <c r="D164" s="218"/>
      <c r="E164" s="219"/>
      <c r="F164" s="209">
        <v>500</v>
      </c>
      <c r="G164" s="209">
        <v>500</v>
      </c>
      <c r="H164" s="210">
        <v>126</v>
      </c>
      <c r="I164" s="291">
        <v>25</v>
      </c>
    </row>
    <row r="165" spans="1:9" ht="12.75">
      <c r="A165" s="222"/>
      <c r="B165" s="207">
        <v>511</v>
      </c>
      <c r="C165" s="217" t="s">
        <v>278</v>
      </c>
      <c r="D165" s="218"/>
      <c r="E165" s="219"/>
      <c r="F165" s="209">
        <v>500</v>
      </c>
      <c r="G165" s="209">
        <v>500</v>
      </c>
      <c r="H165" s="210"/>
      <c r="I165" s="291"/>
    </row>
    <row r="166" spans="1:9" ht="12.75">
      <c r="A166" s="222"/>
      <c r="B166" s="207">
        <v>518</v>
      </c>
      <c r="C166" s="217" t="s">
        <v>250</v>
      </c>
      <c r="D166" s="218"/>
      <c r="E166" s="219"/>
      <c r="F166" s="209">
        <v>1000</v>
      </c>
      <c r="G166" s="209">
        <v>5200</v>
      </c>
      <c r="H166" s="210">
        <v>719</v>
      </c>
      <c r="I166" s="291">
        <v>14</v>
      </c>
    </row>
    <row r="167" spans="1:9" ht="12.75">
      <c r="A167" s="222"/>
      <c r="B167" s="207">
        <v>521</v>
      </c>
      <c r="C167" s="214" t="s">
        <v>279</v>
      </c>
      <c r="D167" s="214"/>
      <c r="E167" s="214"/>
      <c r="F167" s="215">
        <v>44045</v>
      </c>
      <c r="G167" s="215">
        <v>44045</v>
      </c>
      <c r="H167" s="216">
        <v>19759</v>
      </c>
      <c r="I167" s="291">
        <v>45</v>
      </c>
    </row>
    <row r="168" spans="1:9" ht="12.75">
      <c r="A168" s="222"/>
      <c r="B168" s="207">
        <v>524</v>
      </c>
      <c r="C168" s="217" t="s">
        <v>254</v>
      </c>
      <c r="D168" s="218"/>
      <c r="E168" s="219"/>
      <c r="F168" s="215">
        <v>15500</v>
      </c>
      <c r="G168" s="215">
        <v>15500</v>
      </c>
      <c r="H168" s="216">
        <v>6994</v>
      </c>
      <c r="I168" s="291">
        <v>45</v>
      </c>
    </row>
    <row r="169" spans="1:9" ht="12.75">
      <c r="A169" s="222"/>
      <c r="B169" s="207">
        <v>525</v>
      </c>
      <c r="C169" s="217" t="s">
        <v>280</v>
      </c>
      <c r="D169" s="218"/>
      <c r="E169" s="219"/>
      <c r="F169" s="215">
        <v>395</v>
      </c>
      <c r="G169" s="215">
        <v>395</v>
      </c>
      <c r="H169" s="216">
        <v>192</v>
      </c>
      <c r="I169" s="291">
        <v>49</v>
      </c>
    </row>
    <row r="170" spans="1:9" ht="12.75">
      <c r="A170" s="222"/>
      <c r="B170" s="207">
        <v>527</v>
      </c>
      <c r="C170" s="217" t="s">
        <v>254</v>
      </c>
      <c r="D170" s="218"/>
      <c r="E170" s="219"/>
      <c r="F170" s="215">
        <v>3910</v>
      </c>
      <c r="G170" s="215">
        <v>3910</v>
      </c>
      <c r="H170" s="216">
        <v>1576</v>
      </c>
      <c r="I170" s="291">
        <v>40</v>
      </c>
    </row>
    <row r="171" spans="1:9" ht="12.75">
      <c r="A171" s="222"/>
      <c r="B171" s="207">
        <v>551</v>
      </c>
      <c r="C171" s="217" t="s">
        <v>256</v>
      </c>
      <c r="D171" s="218"/>
      <c r="E171" s="219"/>
      <c r="F171" s="215">
        <v>9925</v>
      </c>
      <c r="G171" s="215">
        <v>9925</v>
      </c>
      <c r="H171" s="216">
        <v>4964</v>
      </c>
      <c r="I171" s="291">
        <v>50</v>
      </c>
    </row>
    <row r="172" spans="1:9" ht="12.75">
      <c r="A172" s="222"/>
      <c r="B172" s="207">
        <v>553</v>
      </c>
      <c r="C172" s="217" t="s">
        <v>302</v>
      </c>
      <c r="D172" s="218"/>
      <c r="E172" s="219"/>
      <c r="F172" s="215">
        <v>1640</v>
      </c>
      <c r="G172" s="215">
        <v>1640</v>
      </c>
      <c r="H172" s="216"/>
      <c r="I172" s="291"/>
    </row>
    <row r="173" spans="1:9" ht="12.75">
      <c r="A173" s="222"/>
      <c r="B173" s="207">
        <v>568</v>
      </c>
      <c r="C173" s="214" t="s">
        <v>259</v>
      </c>
      <c r="D173" s="214"/>
      <c r="E173" s="214"/>
      <c r="F173" s="215">
        <v>150</v>
      </c>
      <c r="G173" s="215">
        <v>150</v>
      </c>
      <c r="H173" s="216">
        <v>27</v>
      </c>
      <c r="I173" s="291">
        <v>18</v>
      </c>
    </row>
    <row r="174" spans="1:9" ht="12.75">
      <c r="A174" s="294"/>
      <c r="B174" s="295"/>
      <c r="C174" s="296" t="s">
        <v>230</v>
      </c>
      <c r="D174" s="296"/>
      <c r="E174" s="296"/>
      <c r="F174" s="230">
        <v>79565</v>
      </c>
      <c r="G174" s="230">
        <f>SUM(G163:G173)</f>
        <v>85250</v>
      </c>
      <c r="H174" s="230">
        <f>SUM(H163:H173)</f>
        <v>37432</v>
      </c>
      <c r="I174" s="330">
        <v>44</v>
      </c>
    </row>
    <row r="175" spans="1:9" ht="12.75">
      <c r="A175" s="222"/>
      <c r="B175" s="207">
        <v>602</v>
      </c>
      <c r="C175" s="214" t="s">
        <v>261</v>
      </c>
      <c r="D175" s="214"/>
      <c r="E175" s="214"/>
      <c r="F175" s="215">
        <v>34600</v>
      </c>
      <c r="G175" s="215">
        <v>34600</v>
      </c>
      <c r="H175" s="212">
        <v>9678</v>
      </c>
      <c r="I175" s="291">
        <v>28</v>
      </c>
    </row>
    <row r="176" spans="1:9" ht="12.75">
      <c r="A176" s="222"/>
      <c r="B176" s="207">
        <v>648</v>
      </c>
      <c r="C176" s="217" t="s">
        <v>311</v>
      </c>
      <c r="D176" s="292"/>
      <c r="E176" s="293"/>
      <c r="F176" s="215">
        <v>600</v>
      </c>
      <c r="G176" s="215">
        <v>600</v>
      </c>
      <c r="H176" s="212">
        <v>400</v>
      </c>
      <c r="I176" s="291">
        <v>67</v>
      </c>
    </row>
    <row r="177" spans="1:9" ht="12.75">
      <c r="A177" s="222"/>
      <c r="B177" s="207">
        <v>653</v>
      </c>
      <c r="C177" s="217" t="s">
        <v>312</v>
      </c>
      <c r="D177" s="218"/>
      <c r="E177" s="219"/>
      <c r="F177" s="215">
        <v>1640</v>
      </c>
      <c r="G177" s="215">
        <v>1640</v>
      </c>
      <c r="H177" s="212">
        <v>508</v>
      </c>
      <c r="I177" s="291">
        <v>31</v>
      </c>
    </row>
    <row r="178" spans="1:9" ht="12.75">
      <c r="A178" s="222"/>
      <c r="B178" s="207">
        <v>691</v>
      </c>
      <c r="C178" s="307" t="s">
        <v>291</v>
      </c>
      <c r="D178" s="293" t="s">
        <v>286</v>
      </c>
      <c r="E178" s="293"/>
      <c r="F178" s="216">
        <v>32800</v>
      </c>
      <c r="G178" s="216">
        <v>38485</v>
      </c>
      <c r="H178" s="216">
        <v>21882</v>
      </c>
      <c r="I178" s="291">
        <v>57</v>
      </c>
    </row>
    <row r="179" spans="1:9" ht="12.75">
      <c r="A179" s="222"/>
      <c r="B179" s="308">
        <v>692</v>
      </c>
      <c r="C179" s="222"/>
      <c r="D179" s="293" t="s">
        <v>287</v>
      </c>
      <c r="E179" s="293"/>
      <c r="F179" s="209">
        <v>9925</v>
      </c>
      <c r="G179" s="209">
        <v>9925</v>
      </c>
      <c r="H179" s="216">
        <v>4964</v>
      </c>
      <c r="I179" s="291">
        <v>50</v>
      </c>
    </row>
    <row r="180" spans="1:9" ht="12.75">
      <c r="A180" s="294"/>
      <c r="B180" s="295"/>
      <c r="C180" s="241" t="s">
        <v>313</v>
      </c>
      <c r="D180" s="326"/>
      <c r="E180" s="327"/>
      <c r="F180" s="232">
        <v>32800</v>
      </c>
      <c r="G180" s="232">
        <v>38485</v>
      </c>
      <c r="H180" s="232">
        <v>21882</v>
      </c>
      <c r="I180" s="297">
        <v>57</v>
      </c>
    </row>
    <row r="181" spans="1:9" ht="12.75" hidden="1">
      <c r="A181" s="298"/>
      <c r="B181" s="351"/>
      <c r="C181" s="352"/>
      <c r="D181" s="353"/>
      <c r="E181" s="354"/>
      <c r="F181" s="323"/>
      <c r="G181" s="323"/>
      <c r="H181" s="323"/>
      <c r="I181" s="323"/>
    </row>
    <row r="182" spans="1:9" ht="12.75" hidden="1">
      <c r="A182" s="298"/>
      <c r="B182" s="351"/>
      <c r="C182" s="352"/>
      <c r="D182" s="353"/>
      <c r="E182" s="354"/>
      <c r="F182" s="323"/>
      <c r="G182" s="323"/>
      <c r="H182" s="323"/>
      <c r="I182" s="323"/>
    </row>
    <row r="183" spans="1:9" ht="13.5">
      <c r="A183" s="355">
        <v>51</v>
      </c>
      <c r="B183" s="286" t="s">
        <v>314</v>
      </c>
      <c r="C183" s="286"/>
      <c r="D183" s="286"/>
      <c r="E183" s="286"/>
      <c r="F183" s="287"/>
      <c r="G183" s="287"/>
      <c r="H183" s="287"/>
      <c r="I183" s="287"/>
    </row>
    <row r="184" spans="1:9" ht="12.75">
      <c r="A184" s="288"/>
      <c r="B184" s="228"/>
      <c r="C184" s="229" t="s">
        <v>219</v>
      </c>
      <c r="D184" s="229"/>
      <c r="E184" s="229"/>
      <c r="F184" s="289">
        <v>266829</v>
      </c>
      <c r="G184" s="289">
        <v>266829</v>
      </c>
      <c r="H184" s="289">
        <v>138321</v>
      </c>
      <c r="I184" s="318">
        <v>52</v>
      </c>
    </row>
    <row r="185" spans="1:9" ht="12.75">
      <c r="A185" s="222"/>
      <c r="B185" s="207">
        <v>501</v>
      </c>
      <c r="C185" s="214" t="s">
        <v>244</v>
      </c>
      <c r="D185" s="214"/>
      <c r="E185" s="214"/>
      <c r="F185" s="215">
        <v>28720</v>
      </c>
      <c r="G185" s="215">
        <v>28720</v>
      </c>
      <c r="H185" s="216">
        <v>19292</v>
      </c>
      <c r="I185" s="356">
        <v>67</v>
      </c>
    </row>
    <row r="186" spans="1:9" ht="12.75">
      <c r="A186" s="222"/>
      <c r="B186" s="207">
        <v>502</v>
      </c>
      <c r="C186" s="214" t="s">
        <v>245</v>
      </c>
      <c r="D186" s="214"/>
      <c r="E186" s="214"/>
      <c r="F186" s="215">
        <v>9960</v>
      </c>
      <c r="G186" s="215">
        <v>9960</v>
      </c>
      <c r="H186" s="216">
        <v>4276</v>
      </c>
      <c r="I186" s="319">
        <v>43</v>
      </c>
    </row>
    <row r="187" spans="1:9" ht="12.75">
      <c r="A187" s="222"/>
      <c r="B187" s="207">
        <v>511</v>
      </c>
      <c r="C187" s="214" t="s">
        <v>315</v>
      </c>
      <c r="D187" s="214"/>
      <c r="E187" s="214"/>
      <c r="F187" s="215">
        <v>3500</v>
      </c>
      <c r="G187" s="215">
        <v>3500</v>
      </c>
      <c r="H187" s="216">
        <v>1587</v>
      </c>
      <c r="I187" s="356">
        <v>45</v>
      </c>
    </row>
    <row r="188" spans="1:9" ht="12.75">
      <c r="A188" s="222"/>
      <c r="B188" s="207">
        <v>518</v>
      </c>
      <c r="C188" s="214" t="s">
        <v>250</v>
      </c>
      <c r="D188" s="214"/>
      <c r="E188" s="214"/>
      <c r="F188" s="215">
        <v>2500</v>
      </c>
      <c r="G188" s="215">
        <v>2500</v>
      </c>
      <c r="H188" s="216">
        <v>4193</v>
      </c>
      <c r="I188" s="319">
        <v>167</v>
      </c>
    </row>
    <row r="189" spans="1:9" ht="12.75">
      <c r="A189" s="222"/>
      <c r="B189" s="207">
        <v>521</v>
      </c>
      <c r="C189" s="214" t="s">
        <v>279</v>
      </c>
      <c r="D189" s="214"/>
      <c r="E189" s="214"/>
      <c r="F189" s="215">
        <v>117500</v>
      </c>
      <c r="G189" s="215">
        <v>117500</v>
      </c>
      <c r="H189" s="216">
        <v>57918</v>
      </c>
      <c r="I189" s="356">
        <v>49</v>
      </c>
    </row>
    <row r="190" spans="1:9" ht="12.75">
      <c r="A190" s="222"/>
      <c r="B190" s="207">
        <v>524</v>
      </c>
      <c r="C190" s="214" t="s">
        <v>252</v>
      </c>
      <c r="D190" s="214"/>
      <c r="E190" s="214"/>
      <c r="F190" s="215">
        <v>41360</v>
      </c>
      <c r="G190" s="215">
        <v>41360</v>
      </c>
      <c r="H190" s="216">
        <v>21204</v>
      </c>
      <c r="I190" s="319">
        <v>51</v>
      </c>
    </row>
    <row r="191" spans="1:9" ht="12.75">
      <c r="A191" s="222"/>
      <c r="B191" s="207">
        <v>525</v>
      </c>
      <c r="C191" s="217" t="s">
        <v>280</v>
      </c>
      <c r="D191" s="218"/>
      <c r="E191" s="219"/>
      <c r="F191" s="215">
        <v>1260</v>
      </c>
      <c r="G191" s="215">
        <v>1260</v>
      </c>
      <c r="H191" s="216">
        <v>474</v>
      </c>
      <c r="I191" s="357">
        <v>38</v>
      </c>
    </row>
    <row r="192" spans="1:9" ht="12.75">
      <c r="A192" s="358"/>
      <c r="B192" s="207">
        <v>527</v>
      </c>
      <c r="C192" s="214" t="s">
        <v>254</v>
      </c>
      <c r="D192" s="214"/>
      <c r="E192" s="214"/>
      <c r="F192" s="215">
        <v>10030</v>
      </c>
      <c r="G192" s="215">
        <v>10030</v>
      </c>
      <c r="H192" s="216">
        <v>7800</v>
      </c>
      <c r="I192" s="357">
        <v>78</v>
      </c>
    </row>
    <row r="193" spans="1:9" ht="12.75">
      <c r="A193" s="358"/>
      <c r="B193" s="207">
        <v>538</v>
      </c>
      <c r="C193" s="217" t="s">
        <v>281</v>
      </c>
      <c r="D193" s="218"/>
      <c r="E193" s="219"/>
      <c r="F193" s="215"/>
      <c r="G193" s="215"/>
      <c r="H193" s="216">
        <v>130</v>
      </c>
      <c r="I193" s="357"/>
    </row>
    <row r="194" spans="1:9" ht="12.75">
      <c r="A194" s="358"/>
      <c r="B194" s="207">
        <v>551</v>
      </c>
      <c r="C194" s="214" t="s">
        <v>256</v>
      </c>
      <c r="D194" s="214"/>
      <c r="E194" s="214"/>
      <c r="F194" s="215">
        <v>43545</v>
      </c>
      <c r="G194" s="215">
        <v>43545</v>
      </c>
      <c r="H194" s="227">
        <v>21330</v>
      </c>
      <c r="I194" s="319">
        <v>49</v>
      </c>
    </row>
    <row r="195" spans="1:9" ht="12.75">
      <c r="A195" s="358"/>
      <c r="B195" s="207">
        <v>553</v>
      </c>
      <c r="C195" s="217" t="s">
        <v>282</v>
      </c>
      <c r="D195" s="218"/>
      <c r="E195" s="219"/>
      <c r="F195" s="215">
        <v>7600</v>
      </c>
      <c r="G195" s="215">
        <v>7600</v>
      </c>
      <c r="H195" s="227"/>
      <c r="I195" s="319"/>
    </row>
    <row r="196" spans="1:9" ht="12.75">
      <c r="A196" s="358"/>
      <c r="B196" s="207">
        <v>558</v>
      </c>
      <c r="C196" s="217" t="s">
        <v>258</v>
      </c>
      <c r="D196" s="218"/>
      <c r="E196" s="219"/>
      <c r="F196" s="215">
        <v>204</v>
      </c>
      <c r="G196" s="215">
        <v>204</v>
      </c>
      <c r="H196" s="227"/>
      <c r="I196" s="319"/>
    </row>
    <row r="197" spans="1:9" ht="12.75">
      <c r="A197" s="358"/>
      <c r="B197" s="207">
        <v>568</v>
      </c>
      <c r="C197" s="217" t="s">
        <v>259</v>
      </c>
      <c r="D197" s="218"/>
      <c r="E197" s="219"/>
      <c r="F197" s="216">
        <v>650</v>
      </c>
      <c r="G197" s="216">
        <v>650</v>
      </c>
      <c r="H197" s="227">
        <v>117</v>
      </c>
      <c r="I197" s="319">
        <v>18</v>
      </c>
    </row>
    <row r="198" spans="1:9" ht="12.75">
      <c r="A198" s="294"/>
      <c r="B198" s="295"/>
      <c r="C198" s="296" t="s">
        <v>230</v>
      </c>
      <c r="D198" s="296"/>
      <c r="E198" s="296"/>
      <c r="F198" s="230">
        <v>266829</v>
      </c>
      <c r="G198" s="230">
        <v>266829</v>
      </c>
      <c r="H198" s="230">
        <f>SUM(H185:H197)</f>
        <v>138321</v>
      </c>
      <c r="I198" s="320">
        <v>52</v>
      </c>
    </row>
    <row r="199" spans="1:9" ht="12.75">
      <c r="A199" s="359"/>
      <c r="B199" s="207">
        <v>602</v>
      </c>
      <c r="C199" s="214" t="s">
        <v>261</v>
      </c>
      <c r="D199" s="214"/>
      <c r="E199" s="214"/>
      <c r="F199" s="237">
        <v>3320</v>
      </c>
      <c r="G199" s="237">
        <v>3320</v>
      </c>
      <c r="H199" s="360">
        <v>1327</v>
      </c>
      <c r="I199" s="361">
        <v>40</v>
      </c>
    </row>
    <row r="200" spans="1:9" ht="12.75">
      <c r="A200" s="359"/>
      <c r="B200" s="207">
        <v>648</v>
      </c>
      <c r="C200" s="217" t="s">
        <v>316</v>
      </c>
      <c r="D200" s="218"/>
      <c r="E200" s="219"/>
      <c r="F200" s="237"/>
      <c r="G200" s="237"/>
      <c r="H200" s="362">
        <v>11</v>
      </c>
      <c r="I200" s="361"/>
    </row>
    <row r="201" spans="1:9" ht="12.75">
      <c r="A201" s="359"/>
      <c r="B201" s="207">
        <v>653</v>
      </c>
      <c r="C201" s="217" t="s">
        <v>317</v>
      </c>
      <c r="D201" s="218"/>
      <c r="E201" s="219"/>
      <c r="F201" s="237">
        <v>7600</v>
      </c>
      <c r="G201" s="237">
        <v>7600</v>
      </c>
      <c r="H201" s="360">
        <v>1596</v>
      </c>
      <c r="I201" s="361">
        <v>21</v>
      </c>
    </row>
    <row r="202" spans="1:9" ht="12.75">
      <c r="A202" s="359"/>
      <c r="B202" s="207">
        <v>658</v>
      </c>
      <c r="C202" s="217" t="s">
        <v>318</v>
      </c>
      <c r="D202" s="218"/>
      <c r="E202" s="219"/>
      <c r="F202" s="237">
        <v>204</v>
      </c>
      <c r="G202" s="237">
        <v>204</v>
      </c>
      <c r="H202" s="362"/>
      <c r="I202" s="361"/>
    </row>
    <row r="203" spans="1:9" ht="12.75">
      <c r="A203" s="222"/>
      <c r="B203" s="207">
        <v>691</v>
      </c>
      <c r="C203" s="307" t="s">
        <v>291</v>
      </c>
      <c r="D203" s="293" t="s">
        <v>286</v>
      </c>
      <c r="E203" s="293"/>
      <c r="F203" s="216">
        <v>220560</v>
      </c>
      <c r="G203" s="216">
        <v>220560</v>
      </c>
      <c r="H203" s="216">
        <v>109247</v>
      </c>
      <c r="I203" s="319">
        <v>50</v>
      </c>
    </row>
    <row r="204" spans="1:9" ht="12.75">
      <c r="A204" s="222"/>
      <c r="B204" s="308">
        <v>692</v>
      </c>
      <c r="C204" s="222"/>
      <c r="D204" s="293" t="s">
        <v>309</v>
      </c>
      <c r="E204" s="293"/>
      <c r="F204" s="209">
        <v>35145</v>
      </c>
      <c r="G204" s="209">
        <v>35145</v>
      </c>
      <c r="H204" s="216">
        <v>17130</v>
      </c>
      <c r="I204" s="319">
        <v>49</v>
      </c>
    </row>
    <row r="205" spans="1:9" ht="12.75">
      <c r="A205" s="222"/>
      <c r="B205" s="308">
        <v>693</v>
      </c>
      <c r="C205" s="222" t="s">
        <v>269</v>
      </c>
      <c r="D205" s="292"/>
      <c r="E205" s="219"/>
      <c r="F205" s="209"/>
      <c r="G205" s="209"/>
      <c r="H205" s="216">
        <v>4810</v>
      </c>
      <c r="I205" s="319"/>
    </row>
    <row r="206" spans="1:9" ht="12.75">
      <c r="A206" s="294"/>
      <c r="B206" s="295"/>
      <c r="C206" s="241" t="s">
        <v>299</v>
      </c>
      <c r="D206" s="326"/>
      <c r="E206" s="327"/>
      <c r="F206" s="232">
        <v>220560</v>
      </c>
      <c r="G206" s="232">
        <v>220560</v>
      </c>
      <c r="H206" s="232">
        <v>109247</v>
      </c>
      <c r="I206" s="320">
        <v>50</v>
      </c>
    </row>
    <row r="207" spans="1:9" ht="13.5">
      <c r="A207" s="285">
        <v>61</v>
      </c>
      <c r="B207" s="331" t="s">
        <v>319</v>
      </c>
      <c r="C207" s="363"/>
      <c r="D207" s="363"/>
      <c r="E207" s="364"/>
      <c r="F207" s="287"/>
      <c r="G207" s="287"/>
      <c r="H207" s="287"/>
      <c r="I207" s="287"/>
    </row>
    <row r="208" spans="1:9" ht="12.75">
      <c r="A208" s="288"/>
      <c r="B208" s="228"/>
      <c r="C208" s="241" t="s">
        <v>219</v>
      </c>
      <c r="D208" s="343"/>
      <c r="E208" s="344"/>
      <c r="F208" s="289">
        <v>874456</v>
      </c>
      <c r="G208" s="289">
        <v>874456</v>
      </c>
      <c r="H208" s="289">
        <v>421137</v>
      </c>
      <c r="I208" s="290">
        <v>48</v>
      </c>
    </row>
    <row r="209" spans="1:9" ht="12.75">
      <c r="A209" s="222"/>
      <c r="B209" s="207">
        <v>501</v>
      </c>
      <c r="C209" s="217" t="s">
        <v>244</v>
      </c>
      <c r="D209" s="218"/>
      <c r="E209" s="219"/>
      <c r="F209" s="215">
        <v>63150</v>
      </c>
      <c r="G209" s="215">
        <v>63150</v>
      </c>
      <c r="H209" s="216">
        <v>42777</v>
      </c>
      <c r="I209" s="291">
        <v>68</v>
      </c>
    </row>
    <row r="210" spans="1:9" ht="12.75">
      <c r="A210" s="222"/>
      <c r="B210" s="207">
        <v>502</v>
      </c>
      <c r="C210" s="217" t="s">
        <v>277</v>
      </c>
      <c r="D210" s="218"/>
      <c r="E210" s="219"/>
      <c r="F210" s="215">
        <v>6600</v>
      </c>
      <c r="G210" s="215">
        <v>6600</v>
      </c>
      <c r="H210" s="216">
        <v>3139</v>
      </c>
      <c r="I210" s="291">
        <v>48</v>
      </c>
    </row>
    <row r="211" spans="1:9" ht="12.75">
      <c r="A211" s="222"/>
      <c r="B211" s="207">
        <v>511</v>
      </c>
      <c r="C211" s="217" t="s">
        <v>315</v>
      </c>
      <c r="D211" s="218"/>
      <c r="E211" s="219"/>
      <c r="F211" s="215">
        <v>38000</v>
      </c>
      <c r="G211" s="215">
        <v>38000</v>
      </c>
      <c r="H211" s="216">
        <v>2608</v>
      </c>
      <c r="I211" s="291">
        <v>7</v>
      </c>
    </row>
    <row r="212" spans="1:9" ht="12.75">
      <c r="A212" s="206"/>
      <c r="B212" s="207">
        <v>518</v>
      </c>
      <c r="C212" s="217" t="s">
        <v>250</v>
      </c>
      <c r="D212" s="218"/>
      <c r="E212" s="219"/>
      <c r="F212" s="216">
        <v>200030</v>
      </c>
      <c r="G212" s="216">
        <v>200030</v>
      </c>
      <c r="H212" s="216">
        <v>95394</v>
      </c>
      <c r="I212" s="291">
        <v>48</v>
      </c>
    </row>
    <row r="213" spans="1:9" ht="12.75">
      <c r="A213" s="206"/>
      <c r="B213" s="207">
        <v>521</v>
      </c>
      <c r="C213" s="217" t="s">
        <v>279</v>
      </c>
      <c r="D213" s="218"/>
      <c r="E213" s="219"/>
      <c r="F213" s="216">
        <v>122200</v>
      </c>
      <c r="G213" s="216">
        <v>122200</v>
      </c>
      <c r="H213" s="216">
        <v>54244</v>
      </c>
      <c r="I213" s="291">
        <v>44</v>
      </c>
    </row>
    <row r="214" spans="1:9" ht="12.75">
      <c r="A214" s="206"/>
      <c r="B214" s="207">
        <v>524</v>
      </c>
      <c r="C214" s="217" t="s">
        <v>252</v>
      </c>
      <c r="D214" s="218"/>
      <c r="E214" s="219"/>
      <c r="F214" s="216">
        <v>43015</v>
      </c>
      <c r="G214" s="216">
        <v>43015</v>
      </c>
      <c r="H214" s="216">
        <v>20134</v>
      </c>
      <c r="I214" s="291">
        <v>47</v>
      </c>
    </row>
    <row r="215" spans="1:9" ht="12.75">
      <c r="A215" s="206"/>
      <c r="B215" s="207">
        <v>525</v>
      </c>
      <c r="C215" s="217" t="s">
        <v>253</v>
      </c>
      <c r="D215" s="218"/>
      <c r="E215" s="219"/>
      <c r="F215" s="216">
        <v>1530</v>
      </c>
      <c r="G215" s="216">
        <v>1530</v>
      </c>
      <c r="H215" s="216">
        <v>730</v>
      </c>
      <c r="I215" s="291">
        <v>48</v>
      </c>
    </row>
    <row r="216" spans="1:9" ht="12.75">
      <c r="A216" s="206"/>
      <c r="B216" s="207">
        <v>527</v>
      </c>
      <c r="C216" s="217" t="s">
        <v>254</v>
      </c>
      <c r="D216" s="292"/>
      <c r="E216" s="293"/>
      <c r="F216" s="216">
        <v>10270</v>
      </c>
      <c r="G216" s="216">
        <v>10270</v>
      </c>
      <c r="H216" s="216">
        <v>8993</v>
      </c>
      <c r="I216" s="291">
        <v>88</v>
      </c>
    </row>
    <row r="217" spans="1:9" ht="12.75">
      <c r="A217" s="206"/>
      <c r="B217" s="207">
        <v>538</v>
      </c>
      <c r="C217" s="217" t="s">
        <v>281</v>
      </c>
      <c r="D217" s="292"/>
      <c r="E217" s="293"/>
      <c r="F217" s="216"/>
      <c r="G217" s="216"/>
      <c r="H217" s="216">
        <v>119</v>
      </c>
      <c r="I217" s="291"/>
    </row>
    <row r="218" spans="1:9" ht="12.75">
      <c r="A218" s="206"/>
      <c r="B218" s="207">
        <v>546</v>
      </c>
      <c r="C218" s="217" t="s">
        <v>301</v>
      </c>
      <c r="D218" s="292"/>
      <c r="E218" s="293"/>
      <c r="F218" s="216"/>
      <c r="G218" s="216"/>
      <c r="H218" s="216"/>
      <c r="I218" s="291"/>
    </row>
    <row r="219" spans="1:9" ht="12.75">
      <c r="A219" s="206"/>
      <c r="B219" s="207">
        <v>551</v>
      </c>
      <c r="C219" s="217" t="s">
        <v>256</v>
      </c>
      <c r="D219" s="292"/>
      <c r="E219" s="293"/>
      <c r="F219" s="216">
        <v>381515</v>
      </c>
      <c r="G219" s="216">
        <v>381515</v>
      </c>
      <c r="H219" s="216">
        <v>191198</v>
      </c>
      <c r="I219" s="291">
        <v>50</v>
      </c>
    </row>
    <row r="220" spans="1:9" ht="12.75">
      <c r="A220" s="206"/>
      <c r="B220" s="207">
        <v>553</v>
      </c>
      <c r="C220" s="217" t="s">
        <v>320</v>
      </c>
      <c r="D220" s="218"/>
      <c r="E220" s="219"/>
      <c r="F220" s="216">
        <v>3555</v>
      </c>
      <c r="G220" s="216">
        <v>3555</v>
      </c>
      <c r="H220" s="216"/>
      <c r="I220" s="291"/>
    </row>
    <row r="221" spans="1:9" ht="12.75">
      <c r="A221" s="206"/>
      <c r="B221" s="225">
        <v>558</v>
      </c>
      <c r="C221" s="217" t="s">
        <v>321</v>
      </c>
      <c r="D221" s="218"/>
      <c r="E221" s="219"/>
      <c r="F221" s="216">
        <v>91</v>
      </c>
      <c r="G221" s="216">
        <v>91</v>
      </c>
      <c r="H221" s="216"/>
      <c r="I221" s="291"/>
    </row>
    <row r="222" spans="1:9" ht="12.75">
      <c r="A222" s="206"/>
      <c r="B222" s="207">
        <v>568</v>
      </c>
      <c r="C222" s="217" t="s">
        <v>259</v>
      </c>
      <c r="D222" s="218"/>
      <c r="E222" s="219"/>
      <c r="F222" s="216">
        <v>4500</v>
      </c>
      <c r="G222" s="216">
        <v>4500</v>
      </c>
      <c r="H222" s="216">
        <v>1801</v>
      </c>
      <c r="I222" s="291">
        <v>40</v>
      </c>
    </row>
    <row r="223" spans="1:9" ht="12.75">
      <c r="A223" s="294"/>
      <c r="B223" s="295"/>
      <c r="C223" s="337" t="s">
        <v>230</v>
      </c>
      <c r="D223" s="345"/>
      <c r="E223" s="346"/>
      <c r="F223" s="230">
        <v>874456</v>
      </c>
      <c r="G223" s="230">
        <v>874456</v>
      </c>
      <c r="H223" s="230">
        <f>SUM(H209:H222)</f>
        <v>421137</v>
      </c>
      <c r="I223" s="330">
        <v>48</v>
      </c>
    </row>
    <row r="224" spans="1:9" ht="12.75">
      <c r="A224" s="206"/>
      <c r="B224" s="207">
        <v>602</v>
      </c>
      <c r="C224" s="217" t="s">
        <v>322</v>
      </c>
      <c r="D224" s="218"/>
      <c r="E224" s="219"/>
      <c r="F224" s="216">
        <v>16000</v>
      </c>
      <c r="G224" s="216">
        <v>16000</v>
      </c>
      <c r="H224" s="216">
        <v>15339</v>
      </c>
      <c r="I224" s="291">
        <v>96</v>
      </c>
    </row>
    <row r="225" spans="1:9" ht="12.75">
      <c r="A225" s="206"/>
      <c r="B225" s="207">
        <v>648</v>
      </c>
      <c r="C225" s="217" t="s">
        <v>323</v>
      </c>
      <c r="D225" s="218"/>
      <c r="E225" s="219"/>
      <c r="F225" s="216"/>
      <c r="G225" s="216"/>
      <c r="H225" s="216">
        <v>254</v>
      </c>
      <c r="I225" s="291"/>
    </row>
    <row r="226" spans="1:9" ht="12.75">
      <c r="A226" s="206"/>
      <c r="B226" s="225">
        <v>653</v>
      </c>
      <c r="C226" s="217" t="s">
        <v>290</v>
      </c>
      <c r="D226" s="218"/>
      <c r="E226" s="219"/>
      <c r="F226" s="216">
        <v>3555</v>
      </c>
      <c r="G226" s="216">
        <v>3555</v>
      </c>
      <c r="H226" s="216">
        <v>1557</v>
      </c>
      <c r="I226" s="291">
        <v>44</v>
      </c>
    </row>
    <row r="227" spans="1:9" ht="12.75">
      <c r="A227" s="222"/>
      <c r="B227" s="225">
        <v>658</v>
      </c>
      <c r="C227" s="217" t="s">
        <v>297</v>
      </c>
      <c r="D227" s="218"/>
      <c r="E227" s="219"/>
      <c r="F227" s="216">
        <v>91</v>
      </c>
      <c r="G227" s="216">
        <v>91</v>
      </c>
      <c r="H227" s="216"/>
      <c r="I227" s="291"/>
    </row>
    <row r="228" spans="1:9" ht="12.75">
      <c r="A228" s="222"/>
      <c r="B228" s="207">
        <v>691</v>
      </c>
      <c r="C228" s="307" t="s">
        <v>291</v>
      </c>
      <c r="D228" s="292" t="s">
        <v>286</v>
      </c>
      <c r="E228" s="219"/>
      <c r="F228" s="216">
        <v>473295</v>
      </c>
      <c r="G228" s="216">
        <v>473295</v>
      </c>
      <c r="H228" s="216">
        <v>233477</v>
      </c>
      <c r="I228" s="291">
        <v>49</v>
      </c>
    </row>
    <row r="229" spans="1:9" ht="12.75">
      <c r="A229" s="222"/>
      <c r="B229" s="308">
        <v>692</v>
      </c>
      <c r="C229" s="222"/>
      <c r="D229" s="292" t="s">
        <v>309</v>
      </c>
      <c r="E229" s="219"/>
      <c r="F229" s="209">
        <v>381515</v>
      </c>
      <c r="G229" s="209">
        <v>381515</v>
      </c>
      <c r="H229" s="216">
        <v>191198</v>
      </c>
      <c r="I229" s="291">
        <v>50</v>
      </c>
    </row>
    <row r="230" spans="1:9" ht="12.75">
      <c r="A230" s="294"/>
      <c r="B230" s="295"/>
      <c r="C230" s="241" t="s">
        <v>299</v>
      </c>
      <c r="D230" s="326"/>
      <c r="E230" s="327"/>
      <c r="F230" s="232">
        <v>473515</v>
      </c>
      <c r="G230" s="232">
        <v>473515</v>
      </c>
      <c r="H230" s="232">
        <v>233477</v>
      </c>
      <c r="I230" s="297">
        <v>49</v>
      </c>
    </row>
    <row r="231" spans="1:9" ht="13.5">
      <c r="A231" s="285">
        <v>81</v>
      </c>
      <c r="B231" s="286" t="s">
        <v>324</v>
      </c>
      <c r="C231" s="286"/>
      <c r="D231" s="286"/>
      <c r="E231" s="286"/>
      <c r="F231" s="287"/>
      <c r="G231" s="287"/>
      <c r="H231" s="287"/>
      <c r="I231" s="287"/>
    </row>
    <row r="232" spans="1:9" ht="12.75">
      <c r="A232" s="288"/>
      <c r="B232" s="228"/>
      <c r="C232" s="229" t="s">
        <v>219</v>
      </c>
      <c r="D232" s="229"/>
      <c r="E232" s="229"/>
      <c r="F232" s="289">
        <v>7764</v>
      </c>
      <c r="G232" s="289">
        <v>7764</v>
      </c>
      <c r="H232" s="289">
        <v>3939</v>
      </c>
      <c r="I232" s="290">
        <v>51</v>
      </c>
    </row>
    <row r="233" spans="1:9" ht="12.75">
      <c r="A233" s="206"/>
      <c r="B233" s="207">
        <v>501</v>
      </c>
      <c r="C233" s="214" t="s">
        <v>244</v>
      </c>
      <c r="D233" s="214"/>
      <c r="E233" s="214"/>
      <c r="F233" s="216">
        <v>100</v>
      </c>
      <c r="G233" s="216">
        <v>100</v>
      </c>
      <c r="H233" s="216">
        <v>32</v>
      </c>
      <c r="I233" s="291">
        <v>32</v>
      </c>
    </row>
    <row r="234" spans="1:9" ht="12.75">
      <c r="A234" s="206"/>
      <c r="B234" s="207">
        <v>511</v>
      </c>
      <c r="C234" s="217" t="s">
        <v>305</v>
      </c>
      <c r="D234" s="218"/>
      <c r="E234" s="219"/>
      <c r="F234" s="216"/>
      <c r="G234" s="216"/>
      <c r="H234" s="216"/>
      <c r="I234" s="291"/>
    </row>
    <row r="235" spans="1:9" ht="12.75">
      <c r="A235" s="206"/>
      <c r="B235" s="207">
        <v>518</v>
      </c>
      <c r="C235" s="214" t="s">
        <v>250</v>
      </c>
      <c r="D235" s="214"/>
      <c r="E235" s="214"/>
      <c r="F235" s="216">
        <v>100</v>
      </c>
      <c r="G235" s="216">
        <v>100</v>
      </c>
      <c r="H235" s="216"/>
      <c r="I235" s="291"/>
    </row>
    <row r="236" spans="1:9" ht="12.75">
      <c r="A236" s="206"/>
      <c r="B236" s="207">
        <v>521</v>
      </c>
      <c r="C236" s="214" t="s">
        <v>279</v>
      </c>
      <c r="D236" s="214"/>
      <c r="E236" s="214"/>
      <c r="F236" s="216">
        <v>5000</v>
      </c>
      <c r="G236" s="216">
        <v>5000</v>
      </c>
      <c r="H236" s="216">
        <v>2674</v>
      </c>
      <c r="I236" s="291">
        <v>53</v>
      </c>
    </row>
    <row r="237" spans="1:9" ht="12.75">
      <c r="A237" s="206"/>
      <c r="B237" s="207">
        <v>524</v>
      </c>
      <c r="C237" s="214" t="s">
        <v>306</v>
      </c>
      <c r="D237" s="214"/>
      <c r="E237" s="214"/>
      <c r="F237" s="216">
        <v>1760</v>
      </c>
      <c r="G237" s="216">
        <v>1760</v>
      </c>
      <c r="H237" s="216">
        <v>945</v>
      </c>
      <c r="I237" s="291">
        <v>54</v>
      </c>
    </row>
    <row r="238" spans="1:9" ht="12.75">
      <c r="A238" s="206"/>
      <c r="B238" s="207">
        <v>525</v>
      </c>
      <c r="C238" s="217" t="s">
        <v>280</v>
      </c>
      <c r="D238" s="218"/>
      <c r="E238" s="219"/>
      <c r="F238" s="216">
        <v>84</v>
      </c>
      <c r="G238" s="216">
        <v>84</v>
      </c>
      <c r="H238" s="216">
        <v>42</v>
      </c>
      <c r="I238" s="291">
        <v>50</v>
      </c>
    </row>
    <row r="239" spans="1:9" ht="12.75">
      <c r="A239" s="206"/>
      <c r="B239" s="207">
        <v>527</v>
      </c>
      <c r="C239" s="214" t="s">
        <v>254</v>
      </c>
      <c r="D239" s="214"/>
      <c r="E239" s="214"/>
      <c r="F239" s="216">
        <v>520</v>
      </c>
      <c r="G239" s="216">
        <v>520</v>
      </c>
      <c r="H239" s="216">
        <v>246</v>
      </c>
      <c r="I239" s="291">
        <v>47</v>
      </c>
    </row>
    <row r="240" spans="1:9" ht="12.75">
      <c r="A240" s="206"/>
      <c r="B240" s="207">
        <v>553</v>
      </c>
      <c r="C240" s="217" t="s">
        <v>282</v>
      </c>
      <c r="D240" s="218"/>
      <c r="E240" s="219"/>
      <c r="F240" s="216">
        <v>200</v>
      </c>
      <c r="G240" s="216">
        <v>200</v>
      </c>
      <c r="H240" s="216"/>
      <c r="I240" s="291"/>
    </row>
    <row r="241" spans="1:9" ht="12.75">
      <c r="A241" s="206"/>
      <c r="B241" s="207">
        <v>568</v>
      </c>
      <c r="C241" s="214" t="s">
        <v>259</v>
      </c>
      <c r="D241" s="214"/>
      <c r="E241" s="214"/>
      <c r="F241" s="216"/>
      <c r="G241" s="216"/>
      <c r="H241" s="216"/>
      <c r="I241" s="291"/>
    </row>
    <row r="242" spans="1:9" ht="12.75">
      <c r="A242" s="294"/>
      <c r="B242" s="295"/>
      <c r="C242" s="296" t="s">
        <v>230</v>
      </c>
      <c r="D242" s="296"/>
      <c r="E242" s="296"/>
      <c r="F242" s="230">
        <v>7764</v>
      </c>
      <c r="G242" s="230">
        <v>7764</v>
      </c>
      <c r="H242" s="230">
        <v>3939</v>
      </c>
      <c r="I242" s="330">
        <v>51</v>
      </c>
    </row>
    <row r="243" spans="1:9" ht="12.75">
      <c r="A243" s="206"/>
      <c r="B243" s="207">
        <v>602</v>
      </c>
      <c r="C243" s="214" t="s">
        <v>307</v>
      </c>
      <c r="D243" s="214"/>
      <c r="E243" s="214"/>
      <c r="F243" s="216">
        <v>3000</v>
      </c>
      <c r="G243" s="216">
        <v>3000</v>
      </c>
      <c r="H243" s="216">
        <v>1193</v>
      </c>
      <c r="I243" s="291">
        <v>40</v>
      </c>
    </row>
    <row r="244" spans="1:9" ht="12.75">
      <c r="A244" s="222"/>
      <c r="B244" s="207">
        <v>653</v>
      </c>
      <c r="C244" s="217" t="s">
        <v>290</v>
      </c>
      <c r="D244" s="218"/>
      <c r="E244" s="219"/>
      <c r="F244" s="216">
        <v>200</v>
      </c>
      <c r="G244" s="216">
        <v>200</v>
      </c>
      <c r="H244" s="216"/>
      <c r="I244" s="291"/>
    </row>
    <row r="245" spans="1:9" ht="12.75">
      <c r="A245" s="222"/>
      <c r="B245" s="207">
        <v>691</v>
      </c>
      <c r="C245" s="307" t="s">
        <v>291</v>
      </c>
      <c r="D245" s="293" t="s">
        <v>286</v>
      </c>
      <c r="E245" s="293"/>
      <c r="F245" s="216">
        <v>4564</v>
      </c>
      <c r="G245" s="216">
        <v>4564</v>
      </c>
      <c r="H245" s="216">
        <v>2746</v>
      </c>
      <c r="I245" s="291">
        <v>60</v>
      </c>
    </row>
    <row r="246" spans="1:9" ht="12.75">
      <c r="A246" s="222"/>
      <c r="B246" s="308">
        <v>692</v>
      </c>
      <c r="C246" s="222"/>
      <c r="D246" s="293" t="s">
        <v>309</v>
      </c>
      <c r="E246" s="293"/>
      <c r="F246" s="209"/>
      <c r="G246" s="209"/>
      <c r="H246" s="216"/>
      <c r="I246" s="291"/>
    </row>
    <row r="247" spans="1:9" ht="12.75">
      <c r="A247" s="294"/>
      <c r="B247" s="295"/>
      <c r="C247" s="241" t="s">
        <v>325</v>
      </c>
      <c r="D247" s="326"/>
      <c r="E247" s="327"/>
      <c r="F247" s="232">
        <v>4564</v>
      </c>
      <c r="G247" s="232">
        <v>4564</v>
      </c>
      <c r="H247" s="232">
        <v>2746</v>
      </c>
      <c r="I247" s="297">
        <v>60</v>
      </c>
    </row>
    <row r="248" spans="1:9" ht="13.5">
      <c r="A248" s="285">
        <v>85</v>
      </c>
      <c r="B248" s="286" t="s">
        <v>326</v>
      </c>
      <c r="C248" s="286"/>
      <c r="D248" s="286"/>
      <c r="E248" s="286"/>
      <c r="F248" s="287"/>
      <c r="G248" s="287"/>
      <c r="H248" s="287"/>
      <c r="I248" s="287"/>
    </row>
    <row r="249" spans="1:9" ht="12.75">
      <c r="A249" s="288"/>
      <c r="B249" s="228"/>
      <c r="C249" s="229" t="s">
        <v>219</v>
      </c>
      <c r="D249" s="229"/>
      <c r="E249" s="229"/>
      <c r="F249" s="289">
        <v>79022</v>
      </c>
      <c r="G249" s="289">
        <v>79022</v>
      </c>
      <c r="H249" s="289">
        <v>40767</v>
      </c>
      <c r="I249" s="290">
        <v>52</v>
      </c>
    </row>
    <row r="250" spans="1:9" ht="12.75">
      <c r="A250" s="206"/>
      <c r="B250" s="207">
        <v>502</v>
      </c>
      <c r="C250" s="214" t="s">
        <v>245</v>
      </c>
      <c r="D250" s="214"/>
      <c r="E250" s="214"/>
      <c r="F250" s="216">
        <v>4500</v>
      </c>
      <c r="G250" s="216">
        <v>4500</v>
      </c>
      <c r="H250" s="216">
        <v>3666</v>
      </c>
      <c r="I250" s="291">
        <v>81</v>
      </c>
    </row>
    <row r="251" spans="1:9" ht="12.75" customHeight="1">
      <c r="A251" s="206"/>
      <c r="B251" s="207">
        <v>511</v>
      </c>
      <c r="C251" s="217" t="s">
        <v>305</v>
      </c>
      <c r="D251" s="218"/>
      <c r="E251" s="219"/>
      <c r="F251" s="216"/>
      <c r="G251" s="216"/>
      <c r="H251" s="216"/>
      <c r="I251" s="291"/>
    </row>
    <row r="252" spans="1:9" ht="12.75" customHeight="1">
      <c r="A252" s="206"/>
      <c r="B252" s="207">
        <v>518</v>
      </c>
      <c r="C252" s="214" t="s">
        <v>250</v>
      </c>
      <c r="D252" s="214"/>
      <c r="E252" s="214"/>
      <c r="F252" s="216">
        <v>36500</v>
      </c>
      <c r="G252" s="216">
        <v>36500</v>
      </c>
      <c r="H252" s="216">
        <v>18090</v>
      </c>
      <c r="I252" s="291">
        <v>50</v>
      </c>
    </row>
    <row r="253" spans="1:9" ht="12.75" customHeight="1">
      <c r="A253" s="206"/>
      <c r="B253" s="207">
        <v>551</v>
      </c>
      <c r="C253" s="214" t="s">
        <v>256</v>
      </c>
      <c r="D253" s="214"/>
      <c r="E253" s="214"/>
      <c r="F253" s="216">
        <v>38022</v>
      </c>
      <c r="G253" s="216">
        <v>38022</v>
      </c>
      <c r="H253" s="216">
        <v>19011</v>
      </c>
      <c r="I253" s="291">
        <v>50</v>
      </c>
    </row>
    <row r="254" spans="1:9" ht="12.75" customHeight="1">
      <c r="A254" s="294"/>
      <c r="B254" s="295"/>
      <c r="C254" s="296" t="s">
        <v>230</v>
      </c>
      <c r="D254" s="296"/>
      <c r="E254" s="296"/>
      <c r="F254" s="232">
        <v>79022</v>
      </c>
      <c r="G254" s="232">
        <v>79022</v>
      </c>
      <c r="H254" s="232">
        <v>40767</v>
      </c>
      <c r="I254" s="297">
        <v>52</v>
      </c>
    </row>
    <row r="255" spans="1:9" ht="12.75" customHeight="1">
      <c r="A255" s="222"/>
      <c r="B255" s="207">
        <v>691</v>
      </c>
      <c r="C255" s="307" t="s">
        <v>291</v>
      </c>
      <c r="D255" s="293" t="s">
        <v>286</v>
      </c>
      <c r="E255" s="293"/>
      <c r="F255" s="216">
        <v>41000</v>
      </c>
      <c r="G255" s="216">
        <v>41000</v>
      </c>
      <c r="H255" s="216">
        <v>21756</v>
      </c>
      <c r="I255" s="291">
        <v>53</v>
      </c>
    </row>
    <row r="256" spans="1:9" ht="12.75" customHeight="1">
      <c r="A256" s="222"/>
      <c r="B256" s="308">
        <v>692</v>
      </c>
      <c r="C256" s="222"/>
      <c r="D256" s="292" t="s">
        <v>309</v>
      </c>
      <c r="E256" s="293"/>
      <c r="F256" s="209">
        <v>38022</v>
      </c>
      <c r="G256" s="209">
        <v>38022</v>
      </c>
      <c r="H256" s="216">
        <v>19011</v>
      </c>
      <c r="I256" s="291">
        <v>50</v>
      </c>
    </row>
    <row r="257" spans="1:9" ht="12.75" customHeight="1">
      <c r="A257" s="228"/>
      <c r="B257" s="295"/>
      <c r="C257" s="229" t="s">
        <v>288</v>
      </c>
      <c r="D257" s="365"/>
      <c r="E257" s="365"/>
      <c r="F257" s="232">
        <v>41000</v>
      </c>
      <c r="G257" s="232">
        <v>41000</v>
      </c>
      <c r="H257" s="232">
        <v>21756</v>
      </c>
      <c r="I257" s="297">
        <v>53</v>
      </c>
    </row>
    <row r="258" spans="1:9" ht="12.75" customHeight="1">
      <c r="A258" s="366"/>
      <c r="B258" s="367"/>
      <c r="C258" s="367"/>
      <c r="D258" s="367"/>
      <c r="E258" s="367"/>
      <c r="F258" s="368"/>
      <c r="G258" s="368"/>
      <c r="H258" s="368"/>
      <c r="I258" s="368"/>
    </row>
    <row r="259" spans="2:7" ht="12.75">
      <c r="B259" s="369"/>
      <c r="C259" s="370"/>
      <c r="D259" s="370"/>
      <c r="E259" s="371"/>
      <c r="F259" s="371"/>
      <c r="G259" s="371"/>
    </row>
    <row r="260" spans="2:7" ht="12.75">
      <c r="B260" s="369"/>
      <c r="C260" s="370"/>
      <c r="D260" s="370"/>
      <c r="E260" s="371"/>
      <c r="F260" s="371"/>
      <c r="G260" s="371"/>
    </row>
    <row r="261" spans="2:7" ht="12.75">
      <c r="B261" s="369"/>
      <c r="C261" s="370"/>
      <c r="D261" s="370"/>
      <c r="E261" s="371"/>
      <c r="F261" s="371"/>
      <c r="G261" s="371"/>
    </row>
    <row r="262" spans="2:7" ht="12.75">
      <c r="B262" s="369"/>
      <c r="C262" s="370"/>
      <c r="D262" s="370"/>
      <c r="E262" s="371"/>
      <c r="F262" s="371"/>
      <c r="G262" s="371"/>
    </row>
    <row r="263" spans="2:6" ht="15">
      <c r="B263" s="372"/>
      <c r="C263" s="372"/>
      <c r="D263" s="372"/>
      <c r="E263" s="373"/>
      <c r="F263" s="373"/>
    </row>
    <row r="264" spans="2:7" ht="12.75">
      <c r="B264" s="369"/>
      <c r="C264" s="370"/>
      <c r="D264" s="370"/>
      <c r="E264" s="371"/>
      <c r="F264" s="371"/>
      <c r="G264" s="371"/>
    </row>
    <row r="265" spans="2:7" ht="12.75">
      <c r="B265" s="369"/>
      <c r="C265" s="370"/>
      <c r="D265" s="370"/>
      <c r="E265" s="371"/>
      <c r="F265" s="371"/>
      <c r="G265" s="371"/>
    </row>
    <row r="266" spans="2:7" ht="12.75">
      <c r="B266" s="369"/>
      <c r="C266" s="370"/>
      <c r="D266" s="370"/>
      <c r="E266" s="371"/>
      <c r="F266" s="371"/>
      <c r="G266" s="371"/>
    </row>
    <row r="267" spans="2:7" ht="12.75">
      <c r="B267" s="369"/>
      <c r="C267" s="370"/>
      <c r="D267" s="370"/>
      <c r="E267" s="371"/>
      <c r="F267" s="371"/>
      <c r="G267" s="371"/>
    </row>
    <row r="268" spans="2:7" ht="12.75">
      <c r="B268" s="369"/>
      <c r="C268" s="370"/>
      <c r="D268" s="370"/>
      <c r="E268" s="371"/>
      <c r="F268" s="371"/>
      <c r="G268" s="371"/>
    </row>
    <row r="269" spans="2:7" ht="12.75">
      <c r="B269" s="369"/>
      <c r="C269" s="370"/>
      <c r="D269" s="370"/>
      <c r="E269" s="371"/>
      <c r="F269" s="371"/>
      <c r="G269" s="371"/>
    </row>
    <row r="270" spans="2:7" ht="12.75">
      <c r="B270" s="369"/>
      <c r="C270" s="370"/>
      <c r="D270" s="370"/>
      <c r="E270" s="371"/>
      <c r="F270" s="371"/>
      <c r="G270" s="371"/>
    </row>
    <row r="271" spans="2:7" ht="12.75">
      <c r="B271" s="369"/>
      <c r="C271" s="370"/>
      <c r="D271" s="370"/>
      <c r="E271" s="371"/>
      <c r="F271" s="371"/>
      <c r="G271" s="371"/>
    </row>
    <row r="272" spans="2:7" ht="12.75">
      <c r="B272" s="369"/>
      <c r="C272" s="370"/>
      <c r="D272" s="370"/>
      <c r="E272" s="371"/>
      <c r="F272" s="371"/>
      <c r="G272" s="371"/>
    </row>
    <row r="273" spans="2:7" ht="12.75">
      <c r="B273" s="369"/>
      <c r="C273" s="370"/>
      <c r="D273" s="370"/>
      <c r="E273" s="371"/>
      <c r="F273" s="371"/>
      <c r="G273" s="371"/>
    </row>
    <row r="274" spans="2:7" ht="12.75">
      <c r="B274" s="369"/>
      <c r="C274" s="370"/>
      <c r="D274" s="370"/>
      <c r="E274" s="371"/>
      <c r="F274" s="371"/>
      <c r="G274" s="371"/>
    </row>
    <row r="275" spans="2:7" ht="12.75">
      <c r="B275" s="369"/>
      <c r="C275" s="370"/>
      <c r="D275" s="370"/>
      <c r="E275" s="371"/>
      <c r="F275" s="371"/>
      <c r="G275" s="371"/>
    </row>
    <row r="276" spans="2:7" ht="12.75">
      <c r="B276" s="369"/>
      <c r="C276" s="370"/>
      <c r="D276" s="370"/>
      <c r="E276" s="371"/>
      <c r="F276" s="371"/>
      <c r="G276" s="371"/>
    </row>
    <row r="277" spans="2:7" ht="12.75">
      <c r="B277" s="369"/>
      <c r="C277" s="370"/>
      <c r="D277" s="370"/>
      <c r="E277" s="371"/>
      <c r="F277" s="371"/>
      <c r="G277" s="371"/>
    </row>
    <row r="369" ht="12.75" customHeight="1"/>
    <row r="370" ht="12.75" customHeight="1"/>
    <row r="371" ht="12.75" customHeight="1"/>
    <row r="413" ht="12.75" customHeight="1"/>
    <row r="414" ht="12.75" customHeight="1"/>
    <row r="445" ht="15" customHeight="1"/>
    <row r="446" ht="15" customHeight="1"/>
    <row r="492" ht="15" customHeight="1"/>
    <row r="493" ht="15" customHeight="1"/>
    <row r="514" ht="12.75" customHeight="1"/>
    <row r="515" ht="12.75" customHeight="1"/>
    <row r="539" ht="12.75" customHeight="1"/>
    <row r="540" ht="12.75" customHeight="1"/>
    <row r="564" ht="12.75" customHeight="1"/>
    <row r="565" ht="12.75" customHeight="1"/>
    <row r="587" ht="12.75" customHeight="1"/>
    <row r="588" ht="12.75" customHeight="1"/>
  </sheetData>
  <mergeCells count="92">
    <mergeCell ref="A2:A3"/>
    <mergeCell ref="B2:B3"/>
    <mergeCell ref="I2:I3"/>
    <mergeCell ref="C6:E6"/>
    <mergeCell ref="C7:E7"/>
    <mergeCell ref="C9:E9"/>
    <mergeCell ref="C10:E10"/>
    <mergeCell ref="C11:E11"/>
    <mergeCell ref="C12:E12"/>
    <mergeCell ref="C13:E13"/>
    <mergeCell ref="C14:E14"/>
    <mergeCell ref="C15:E15"/>
    <mergeCell ref="C16:E16"/>
    <mergeCell ref="C18:E18"/>
    <mergeCell ref="C19:E19"/>
    <mergeCell ref="C20:E20"/>
    <mergeCell ref="C23:E23"/>
    <mergeCell ref="C25:E25"/>
    <mergeCell ref="C30:E30"/>
    <mergeCell ref="C31:E31"/>
    <mergeCell ref="H44:H45"/>
    <mergeCell ref="I44:I45"/>
    <mergeCell ref="B47:E47"/>
    <mergeCell ref="C48:E48"/>
    <mergeCell ref="C49:E49"/>
    <mergeCell ref="C55:E55"/>
    <mergeCell ref="C62:E62"/>
    <mergeCell ref="C64:E64"/>
    <mergeCell ref="D69:E69"/>
    <mergeCell ref="D70:E70"/>
    <mergeCell ref="B72:E72"/>
    <mergeCell ref="C73:E73"/>
    <mergeCell ref="C74:E74"/>
    <mergeCell ref="C78:E78"/>
    <mergeCell ref="C83:E83"/>
    <mergeCell ref="D86:E86"/>
    <mergeCell ref="D87:E87"/>
    <mergeCell ref="B89:E89"/>
    <mergeCell ref="C90:E90"/>
    <mergeCell ref="C92:E92"/>
    <mergeCell ref="D93:E93"/>
    <mergeCell ref="D94:E94"/>
    <mergeCell ref="B96:E96"/>
    <mergeCell ref="C97:E97"/>
    <mergeCell ref="C98:E98"/>
    <mergeCell ref="C101:E101"/>
    <mergeCell ref="C107:E107"/>
    <mergeCell ref="C108:E108"/>
    <mergeCell ref="D111:E111"/>
    <mergeCell ref="D112:E112"/>
    <mergeCell ref="C162:E162"/>
    <mergeCell ref="C163:E163"/>
    <mergeCell ref="C167:E167"/>
    <mergeCell ref="C173:E173"/>
    <mergeCell ref="C174:E174"/>
    <mergeCell ref="C175:E175"/>
    <mergeCell ref="D178:E178"/>
    <mergeCell ref="D179:E179"/>
    <mergeCell ref="B183:E183"/>
    <mergeCell ref="C184:E184"/>
    <mergeCell ref="C185:E185"/>
    <mergeCell ref="C186:E186"/>
    <mergeCell ref="C187:E187"/>
    <mergeCell ref="C188:E188"/>
    <mergeCell ref="C189:E189"/>
    <mergeCell ref="C190:E190"/>
    <mergeCell ref="C192:E192"/>
    <mergeCell ref="C194:E194"/>
    <mergeCell ref="C198:E198"/>
    <mergeCell ref="C199:E199"/>
    <mergeCell ref="D203:E203"/>
    <mergeCell ref="D204:E204"/>
    <mergeCell ref="B231:E231"/>
    <mergeCell ref="C232:E232"/>
    <mergeCell ref="C233:E233"/>
    <mergeCell ref="C235:E235"/>
    <mergeCell ref="C236:E236"/>
    <mergeCell ref="C237:E237"/>
    <mergeCell ref="C239:E239"/>
    <mergeCell ref="C241:E241"/>
    <mergeCell ref="C242:E242"/>
    <mergeCell ref="C243:E243"/>
    <mergeCell ref="D245:E245"/>
    <mergeCell ref="D246:E246"/>
    <mergeCell ref="B248:E248"/>
    <mergeCell ref="C249:E249"/>
    <mergeCell ref="C250:E250"/>
    <mergeCell ref="C252:E252"/>
    <mergeCell ref="C253:E253"/>
    <mergeCell ref="C254:E254"/>
    <mergeCell ref="D255:E255"/>
    <mergeCell ref="B258:E25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Roman,Normálne"&amp;12&amp;A</oddHeader>
    <oddFooter>&amp;C&amp;"Times New Roman,Normálne"&amp;12Strana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360"/>
  <sheetViews>
    <sheetView workbookViewId="0" topLeftCell="A1">
      <selection activeCell="A1" sqref="A1"/>
    </sheetView>
  </sheetViews>
  <sheetFormatPr defaultColWidth="9.140625" defaultRowHeight="12.75"/>
  <cols>
    <col min="1" max="1" width="11.8515625" style="0" customWidth="1"/>
    <col min="2" max="2" width="10.7109375" style="0" customWidth="1"/>
    <col min="3" max="3" width="15.7109375" style="0" customWidth="1"/>
    <col min="4" max="4" width="14.28125" style="0" customWidth="1"/>
    <col min="5" max="5" width="18.7109375" style="0" customWidth="1"/>
    <col min="6" max="7" width="13.57421875" style="0" customWidth="1"/>
    <col min="8" max="8" width="12.7109375" style="0" customWidth="1"/>
    <col min="9" max="9" width="13.140625" style="0" customWidth="1"/>
  </cols>
  <sheetData>
    <row r="1" spans="1:10" ht="14.25" customHeight="1">
      <c r="A1" s="374" t="s">
        <v>187</v>
      </c>
      <c r="B1" s="374"/>
      <c r="C1" s="374"/>
      <c r="D1" s="374"/>
      <c r="E1" s="374"/>
      <c r="F1" s="374"/>
      <c r="G1" s="374"/>
      <c r="H1" s="374"/>
      <c r="I1" s="374"/>
      <c r="J1" s="239"/>
    </row>
    <row r="2" spans="1:9" ht="12" customHeight="1">
      <c r="A2" s="375" t="s">
        <v>190</v>
      </c>
      <c r="B2" s="376" t="s">
        <v>191</v>
      </c>
      <c r="C2" s="377"/>
      <c r="D2" s="377"/>
      <c r="E2" s="378"/>
      <c r="F2" s="121">
        <v>2011</v>
      </c>
      <c r="G2" s="121"/>
      <c r="H2" s="379" t="s">
        <v>327</v>
      </c>
      <c r="I2" s="380" t="s">
        <v>238</v>
      </c>
    </row>
    <row r="3" spans="1:9" ht="12" customHeight="1">
      <c r="A3" s="375"/>
      <c r="B3" s="376"/>
      <c r="C3" s="377"/>
      <c r="D3" s="377"/>
      <c r="E3" s="120"/>
      <c r="F3" s="381" t="s">
        <v>328</v>
      </c>
      <c r="G3" s="126" t="s">
        <v>237</v>
      </c>
      <c r="H3" s="382" t="s">
        <v>329</v>
      </c>
      <c r="I3" s="126"/>
    </row>
    <row r="4" spans="1:10" ht="14.25" customHeight="1">
      <c r="A4" s="383" t="s">
        <v>330</v>
      </c>
      <c r="B4" s="383"/>
      <c r="C4" s="383"/>
      <c r="D4" s="384"/>
      <c r="E4" s="385"/>
      <c r="F4" s="386"/>
      <c r="G4" s="387"/>
      <c r="H4" s="385"/>
      <c r="I4" s="388"/>
      <c r="J4" s="389"/>
    </row>
    <row r="5" spans="1:9" ht="12" customHeight="1">
      <c r="A5" s="198"/>
      <c r="B5" s="390"/>
      <c r="C5" s="391" t="s">
        <v>195</v>
      </c>
      <c r="D5" s="392"/>
      <c r="E5" s="393"/>
      <c r="F5" s="203"/>
      <c r="G5" s="203"/>
      <c r="H5" s="394"/>
      <c r="I5" s="202"/>
    </row>
    <row r="6" spans="1:9" ht="12" customHeight="1">
      <c r="A6" s="395"/>
      <c r="B6" s="207">
        <v>501</v>
      </c>
      <c r="C6" s="208" t="s">
        <v>244</v>
      </c>
      <c r="D6" s="208"/>
      <c r="E6" s="208"/>
      <c r="F6" s="210">
        <v>52418</v>
      </c>
      <c r="G6" s="396">
        <v>44470</v>
      </c>
      <c r="H6" s="216">
        <v>26259</v>
      </c>
      <c r="I6" s="397">
        <f>(H6/G6)*100</f>
        <v>59.04879694175848</v>
      </c>
    </row>
    <row r="7" spans="1:9" ht="12" customHeight="1">
      <c r="A7" s="395"/>
      <c r="B7" s="207">
        <v>502</v>
      </c>
      <c r="C7" s="214" t="s">
        <v>245</v>
      </c>
      <c r="D7" s="214"/>
      <c r="E7" s="214"/>
      <c r="F7" s="216">
        <v>418929</v>
      </c>
      <c r="G7" s="216">
        <v>383292</v>
      </c>
      <c r="H7" s="216">
        <v>237688</v>
      </c>
      <c r="I7" s="397">
        <f aca="true" t="shared" si="0" ref="I7:I21">(H7/G7)*100</f>
        <v>62.0122517558415</v>
      </c>
    </row>
    <row r="8" spans="1:9" ht="12" customHeight="1">
      <c r="A8" s="395"/>
      <c r="B8" s="225">
        <v>504</v>
      </c>
      <c r="C8" s="214" t="s">
        <v>331</v>
      </c>
      <c r="D8" s="214"/>
      <c r="E8" s="214"/>
      <c r="F8" s="216">
        <v>996</v>
      </c>
      <c r="G8" s="216">
        <v>900</v>
      </c>
      <c r="H8" s="216">
        <v>193</v>
      </c>
      <c r="I8" s="397">
        <f t="shared" si="0"/>
        <v>21.444444444444443</v>
      </c>
    </row>
    <row r="9" spans="1:9" ht="12" customHeight="1">
      <c r="A9" s="395"/>
      <c r="B9" s="207">
        <v>511</v>
      </c>
      <c r="C9" s="214" t="s">
        <v>332</v>
      </c>
      <c r="D9" s="214"/>
      <c r="E9" s="214"/>
      <c r="F9" s="216">
        <v>66888</v>
      </c>
      <c r="G9" s="216">
        <v>105255</v>
      </c>
      <c r="H9" s="216">
        <v>5153</v>
      </c>
      <c r="I9" s="397">
        <f t="shared" si="0"/>
        <v>4.8957294190299745</v>
      </c>
    </row>
    <row r="10" spans="1:9" ht="12" customHeight="1">
      <c r="A10" s="395"/>
      <c r="B10" s="207">
        <v>512</v>
      </c>
      <c r="C10" s="214" t="s">
        <v>248</v>
      </c>
      <c r="D10" s="214"/>
      <c r="E10" s="214"/>
      <c r="F10" s="216">
        <v>166</v>
      </c>
      <c r="G10" s="398">
        <v>50</v>
      </c>
      <c r="H10" s="216">
        <v>21</v>
      </c>
      <c r="I10" s="397">
        <f t="shared" si="0"/>
        <v>42</v>
      </c>
    </row>
    <row r="11" spans="1:9" ht="12" customHeight="1">
      <c r="A11" s="399"/>
      <c r="B11" s="207">
        <v>513</v>
      </c>
      <c r="C11" s="214" t="s">
        <v>249</v>
      </c>
      <c r="D11" s="214"/>
      <c r="E11" s="214"/>
      <c r="F11" s="216">
        <v>166</v>
      </c>
      <c r="G11" s="398">
        <v>200</v>
      </c>
      <c r="H11" s="216">
        <v>38</v>
      </c>
      <c r="I11" s="397">
        <f t="shared" si="0"/>
        <v>19</v>
      </c>
    </row>
    <row r="12" spans="1:9" ht="12" customHeight="1">
      <c r="A12" s="395"/>
      <c r="B12" s="207">
        <v>518</v>
      </c>
      <c r="C12" s="214" t="s">
        <v>250</v>
      </c>
      <c r="D12" s="214"/>
      <c r="E12" s="214"/>
      <c r="F12" s="216">
        <v>37936</v>
      </c>
      <c r="G12" s="216">
        <v>30000</v>
      </c>
      <c r="H12" s="216">
        <v>10645</v>
      </c>
      <c r="I12" s="397">
        <f t="shared" si="0"/>
        <v>35.483333333333334</v>
      </c>
    </row>
    <row r="13" spans="1:9" ht="12" customHeight="1">
      <c r="A13" s="395"/>
      <c r="B13" s="207">
        <v>521001</v>
      </c>
      <c r="C13" s="214" t="s">
        <v>279</v>
      </c>
      <c r="D13" s="214"/>
      <c r="E13" s="214"/>
      <c r="F13" s="216">
        <v>303108</v>
      </c>
      <c r="G13" s="216">
        <v>303108</v>
      </c>
      <c r="H13" s="216">
        <v>144549</v>
      </c>
      <c r="I13" s="397">
        <f t="shared" si="0"/>
        <v>47.68894255512887</v>
      </c>
    </row>
    <row r="14" spans="1:9" ht="12" customHeight="1">
      <c r="A14" s="395"/>
      <c r="B14" s="207">
        <v>521002</v>
      </c>
      <c r="C14" s="214" t="s">
        <v>333</v>
      </c>
      <c r="D14" s="214"/>
      <c r="E14" s="214"/>
      <c r="F14" s="216">
        <v>1560</v>
      </c>
      <c r="G14" s="216">
        <v>1560</v>
      </c>
      <c r="H14" s="216">
        <v>1088</v>
      </c>
      <c r="I14" s="397">
        <f t="shared" si="0"/>
        <v>69.74358974358974</v>
      </c>
    </row>
    <row r="15" spans="1:9" ht="12" customHeight="1">
      <c r="A15" s="395"/>
      <c r="B15" s="207">
        <v>524</v>
      </c>
      <c r="C15" s="214" t="s">
        <v>252</v>
      </c>
      <c r="D15" s="214"/>
      <c r="E15" s="214"/>
      <c r="F15" s="216">
        <v>106694</v>
      </c>
      <c r="G15" s="216">
        <v>101881</v>
      </c>
      <c r="H15" s="216">
        <v>50651</v>
      </c>
      <c r="I15" s="397">
        <f t="shared" si="0"/>
        <v>49.71584495637067</v>
      </c>
    </row>
    <row r="16" spans="1:9" ht="12" customHeight="1">
      <c r="A16" s="395"/>
      <c r="B16" s="207">
        <v>525</v>
      </c>
      <c r="C16" s="214" t="s">
        <v>253</v>
      </c>
      <c r="D16" s="214"/>
      <c r="E16" s="214"/>
      <c r="F16" s="216">
        <v>5541</v>
      </c>
      <c r="G16" s="216">
        <v>5439</v>
      </c>
      <c r="H16" s="216">
        <v>2853</v>
      </c>
      <c r="I16" s="397">
        <f t="shared" si="0"/>
        <v>52.45449531163817</v>
      </c>
    </row>
    <row r="17" spans="1:9" ht="12" customHeight="1">
      <c r="A17" s="395"/>
      <c r="B17" s="207">
        <v>527</v>
      </c>
      <c r="C17" s="214" t="s">
        <v>254</v>
      </c>
      <c r="D17" s="214"/>
      <c r="E17" s="214"/>
      <c r="F17" s="216">
        <v>22723</v>
      </c>
      <c r="G17" s="216">
        <v>26905</v>
      </c>
      <c r="H17" s="216">
        <v>19712</v>
      </c>
      <c r="I17" s="397">
        <f t="shared" si="0"/>
        <v>73.26519234343058</v>
      </c>
    </row>
    <row r="18" spans="1:9" ht="12" customHeight="1">
      <c r="A18" s="395"/>
      <c r="B18" s="207">
        <v>538</v>
      </c>
      <c r="C18" s="214" t="s">
        <v>334</v>
      </c>
      <c r="D18" s="214"/>
      <c r="E18" s="214"/>
      <c r="F18" s="216">
        <v>25</v>
      </c>
      <c r="G18" s="216">
        <v>25</v>
      </c>
      <c r="H18" s="216">
        <v>4</v>
      </c>
      <c r="I18" s="397">
        <f t="shared" si="0"/>
        <v>16</v>
      </c>
    </row>
    <row r="19" spans="1:9" ht="12" customHeight="1">
      <c r="A19" s="395"/>
      <c r="B19" s="207">
        <v>551</v>
      </c>
      <c r="C19" s="214" t="s">
        <v>256</v>
      </c>
      <c r="D19" s="214"/>
      <c r="E19" s="214"/>
      <c r="F19" s="227">
        <v>216471</v>
      </c>
      <c r="G19" s="227">
        <v>215547</v>
      </c>
      <c r="H19" s="216">
        <v>109867</v>
      </c>
      <c r="I19" s="397">
        <f>(H19/G19)*100</f>
        <v>50.97124988981522</v>
      </c>
    </row>
    <row r="20" spans="1:9" ht="12" customHeight="1">
      <c r="A20" s="395"/>
      <c r="B20" s="225" t="s">
        <v>212</v>
      </c>
      <c r="C20" s="214" t="s">
        <v>257</v>
      </c>
      <c r="D20" s="214"/>
      <c r="E20" s="214"/>
      <c r="F20" s="216">
        <v>9950</v>
      </c>
      <c r="G20" s="216">
        <v>10045</v>
      </c>
      <c r="H20" s="216">
        <v>0</v>
      </c>
      <c r="I20" s="397">
        <v>0</v>
      </c>
    </row>
    <row r="21" spans="1:9" ht="12" customHeight="1">
      <c r="A21" s="395"/>
      <c r="B21" s="207">
        <v>568</v>
      </c>
      <c r="C21" s="214" t="s">
        <v>259</v>
      </c>
      <c r="D21" s="214"/>
      <c r="E21" s="214"/>
      <c r="F21" s="216">
        <v>14597</v>
      </c>
      <c r="G21" s="216">
        <v>12610</v>
      </c>
      <c r="H21" s="216">
        <v>6047</v>
      </c>
      <c r="I21" s="397">
        <f t="shared" si="0"/>
        <v>47.95400475812847</v>
      </c>
    </row>
    <row r="22" spans="1:9" ht="12" customHeight="1">
      <c r="A22" s="400"/>
      <c r="B22" s="400"/>
      <c r="C22" s="229" t="s">
        <v>219</v>
      </c>
      <c r="D22" s="229"/>
      <c r="E22" s="229"/>
      <c r="F22" s="230">
        <f>SUM(F6:F21)</f>
        <v>1258168</v>
      </c>
      <c r="G22" s="230">
        <f>SUM(G6:G21)</f>
        <v>1241287</v>
      </c>
      <c r="H22" s="230">
        <f>SUM(H6:H21)</f>
        <v>614768</v>
      </c>
      <c r="I22" s="401">
        <f>(H22/G22)*100</f>
        <v>49.52666063529224</v>
      </c>
    </row>
    <row r="23" spans="1:9" ht="12" customHeight="1">
      <c r="A23" s="198"/>
      <c r="B23" s="199"/>
      <c r="C23" s="200" t="s">
        <v>220</v>
      </c>
      <c r="D23" s="201"/>
      <c r="E23" s="202"/>
      <c r="F23" s="402"/>
      <c r="G23" s="402"/>
      <c r="H23" s="394"/>
      <c r="I23" s="394"/>
    </row>
    <row r="24" spans="1:9" ht="12" customHeight="1">
      <c r="A24" s="395"/>
      <c r="B24" s="403">
        <v>602001</v>
      </c>
      <c r="C24" s="404" t="s">
        <v>307</v>
      </c>
      <c r="D24" s="404"/>
      <c r="E24" s="404"/>
      <c r="F24" s="216">
        <v>196901</v>
      </c>
      <c r="G24" s="216">
        <v>227666</v>
      </c>
      <c r="H24" s="216">
        <v>89320</v>
      </c>
      <c r="I24" s="397">
        <f aca="true" t="shared" si="1" ref="I24:I32">(H24/G24)*100</f>
        <v>39.23291137016507</v>
      </c>
    </row>
    <row r="25" spans="1:9" ht="12" customHeight="1">
      <c r="A25" s="395"/>
      <c r="B25" s="403">
        <v>602011</v>
      </c>
      <c r="C25" s="404" t="s">
        <v>322</v>
      </c>
      <c r="D25" s="404"/>
      <c r="E25" s="404"/>
      <c r="F25" s="216">
        <v>4560</v>
      </c>
      <c r="G25" s="216">
        <v>4590</v>
      </c>
      <c r="H25" s="216">
        <v>2008</v>
      </c>
      <c r="I25" s="397">
        <f t="shared" si="1"/>
        <v>43.747276688453155</v>
      </c>
    </row>
    <row r="26" spans="1:9" ht="12" customHeight="1">
      <c r="A26" s="395"/>
      <c r="B26" s="403">
        <v>602002</v>
      </c>
      <c r="C26" s="404" t="s">
        <v>335</v>
      </c>
      <c r="D26" s="404"/>
      <c r="E26" s="404"/>
      <c r="F26" s="216">
        <v>52876</v>
      </c>
      <c r="G26" s="216">
        <v>44585</v>
      </c>
      <c r="H26" s="216">
        <v>22381</v>
      </c>
      <c r="I26" s="397">
        <f t="shared" si="1"/>
        <v>50.198497252439154</v>
      </c>
    </row>
    <row r="27" spans="1:9" ht="12" customHeight="1">
      <c r="A27" s="395"/>
      <c r="B27" s="403">
        <v>602012</v>
      </c>
      <c r="C27" s="404" t="s">
        <v>336</v>
      </c>
      <c r="D27" s="404"/>
      <c r="E27" s="404"/>
      <c r="F27" s="216">
        <v>650</v>
      </c>
      <c r="G27" s="216">
        <v>650</v>
      </c>
      <c r="H27" s="216">
        <v>340</v>
      </c>
      <c r="I27" s="397">
        <f t="shared" si="1"/>
        <v>52.307692307692314</v>
      </c>
    </row>
    <row r="28" spans="1:9" ht="12" customHeight="1">
      <c r="A28" s="395"/>
      <c r="B28" s="403">
        <v>604</v>
      </c>
      <c r="C28" s="404" t="s">
        <v>337</v>
      </c>
      <c r="D28" s="404"/>
      <c r="E28" s="404"/>
      <c r="F28" s="216">
        <v>1440</v>
      </c>
      <c r="G28" s="216">
        <v>1440</v>
      </c>
      <c r="H28" s="216">
        <v>412</v>
      </c>
      <c r="I28" s="397">
        <f t="shared" si="1"/>
        <v>28.61111111111111</v>
      </c>
    </row>
    <row r="29" spans="1:9" ht="12" customHeight="1">
      <c r="A29" s="395"/>
      <c r="B29" s="403">
        <v>662</v>
      </c>
      <c r="C29" s="404" t="s">
        <v>267</v>
      </c>
      <c r="D29" s="404"/>
      <c r="E29" s="404"/>
      <c r="F29" s="216">
        <v>100</v>
      </c>
      <c r="G29" s="216">
        <v>100</v>
      </c>
      <c r="H29" s="216">
        <v>21</v>
      </c>
      <c r="I29" s="397">
        <f t="shared" si="1"/>
        <v>21</v>
      </c>
    </row>
    <row r="30" spans="1:9" ht="12" customHeight="1">
      <c r="A30" s="395"/>
      <c r="B30" s="403">
        <v>668</v>
      </c>
      <c r="C30" s="404" t="s">
        <v>338</v>
      </c>
      <c r="D30" s="404"/>
      <c r="E30" s="404"/>
      <c r="F30" s="216">
        <v>664</v>
      </c>
      <c r="G30" s="216">
        <v>664</v>
      </c>
      <c r="H30" s="216">
        <v>653</v>
      </c>
      <c r="I30" s="397">
        <f t="shared" si="1"/>
        <v>98.3433734939759</v>
      </c>
    </row>
    <row r="31" spans="1:9" ht="12" customHeight="1">
      <c r="A31" s="395"/>
      <c r="B31" s="405" t="s">
        <v>224</v>
      </c>
      <c r="C31" s="404" t="s">
        <v>339</v>
      </c>
      <c r="D31" s="404"/>
      <c r="E31" s="404"/>
      <c r="F31" s="216">
        <v>9950</v>
      </c>
      <c r="G31" s="216">
        <v>10045</v>
      </c>
      <c r="H31" s="216">
        <v>5302</v>
      </c>
      <c r="I31" s="397">
        <f t="shared" si="1"/>
        <v>52.782478845196614</v>
      </c>
    </row>
    <row r="32" spans="1:9" ht="12" customHeight="1">
      <c r="A32" s="395"/>
      <c r="B32" s="405">
        <v>692</v>
      </c>
      <c r="C32" s="307" t="s">
        <v>340</v>
      </c>
      <c r="D32" s="406"/>
      <c r="E32" s="407"/>
      <c r="F32" s="216">
        <v>216471</v>
      </c>
      <c r="G32" s="216">
        <v>215547</v>
      </c>
      <c r="H32" s="216">
        <v>109867</v>
      </c>
      <c r="I32" s="397">
        <f t="shared" si="1"/>
        <v>50.97124988981522</v>
      </c>
    </row>
    <row r="33" spans="1:9" ht="13.5" customHeight="1">
      <c r="A33" s="400"/>
      <c r="B33" s="400"/>
      <c r="C33" s="241" t="s">
        <v>230</v>
      </c>
      <c r="D33" s="326"/>
      <c r="E33" s="408"/>
      <c r="F33" s="232">
        <f>SUM(F24:F32)</f>
        <v>483612</v>
      </c>
      <c r="G33" s="232">
        <f>SUM(G24:G32)</f>
        <v>505287</v>
      </c>
      <c r="H33" s="232">
        <f>SUM(H24:H32)</f>
        <v>230304</v>
      </c>
      <c r="I33" s="409">
        <f>(H33/G33)*100</f>
        <v>45.57884924805111</v>
      </c>
    </row>
    <row r="34" spans="1:9" ht="13.5" customHeight="1">
      <c r="A34" s="410"/>
      <c r="B34" s="411"/>
      <c r="C34" s="412" t="s">
        <v>341</v>
      </c>
      <c r="D34" s="413" t="s">
        <v>342</v>
      </c>
      <c r="E34" s="414"/>
      <c r="F34" s="415">
        <f>SUM(F22-F33)</f>
        <v>774556</v>
      </c>
      <c r="G34" s="416">
        <f>SUM(G22-G33)</f>
        <v>736000</v>
      </c>
      <c r="H34" s="416">
        <v>429331</v>
      </c>
      <c r="I34" s="417">
        <f>(H34/G34)*100</f>
        <v>58.33301630434783</v>
      </c>
    </row>
    <row r="35" spans="1:9" ht="14.25" customHeight="1">
      <c r="A35" s="418"/>
      <c r="B35" s="419"/>
      <c r="C35" s="420"/>
      <c r="D35" s="413" t="s">
        <v>343</v>
      </c>
      <c r="E35" s="414"/>
      <c r="F35" s="421">
        <v>20660</v>
      </c>
      <c r="G35" s="422">
        <v>0</v>
      </c>
      <c r="H35" s="423">
        <v>0</v>
      </c>
      <c r="I35" s="417">
        <v>0</v>
      </c>
    </row>
    <row r="36" spans="1:9" ht="13.5" customHeight="1">
      <c r="A36" s="424"/>
      <c r="B36" s="425"/>
      <c r="C36" s="426"/>
      <c r="D36" s="427" t="s">
        <v>344</v>
      </c>
      <c r="E36" s="428"/>
      <c r="F36" s="429">
        <f>SUM(F34:F35)</f>
        <v>795216</v>
      </c>
      <c r="G36" s="430">
        <f>SUM(G34:G35)</f>
        <v>736000</v>
      </c>
      <c r="H36" s="431">
        <f>SUM(H34:H35)</f>
        <v>429331</v>
      </c>
      <c r="I36" s="432">
        <f>(H36/G36)*100</f>
        <v>58.33301630434783</v>
      </c>
    </row>
    <row r="37" spans="1:9" ht="12" customHeight="1">
      <c r="A37" s="418"/>
      <c r="B37" s="418"/>
      <c r="C37" s="433" t="s">
        <v>345</v>
      </c>
      <c r="D37" s="433"/>
      <c r="E37" s="433"/>
      <c r="F37" s="434"/>
      <c r="G37" s="418"/>
      <c r="H37" s="415">
        <f>SUM(H33+H34)-H22</f>
        <v>44867</v>
      </c>
      <c r="I37" s="435"/>
    </row>
    <row r="38" spans="1:9" ht="12" customHeight="1">
      <c r="A38" s="436"/>
      <c r="B38" s="436"/>
      <c r="C38" s="437"/>
      <c r="D38" s="437"/>
      <c r="E38" s="437"/>
      <c r="F38" s="438"/>
      <c r="G38" s="436"/>
      <c r="H38" s="439"/>
      <c r="I38" s="440"/>
    </row>
    <row r="39" spans="1:9" ht="12" customHeight="1">
      <c r="A39" s="436"/>
      <c r="B39" s="436"/>
      <c r="C39" s="437"/>
      <c r="D39" s="437"/>
      <c r="E39" s="437"/>
      <c r="F39" s="438"/>
      <c r="G39" s="436"/>
      <c r="H39" s="439"/>
      <c r="I39" s="440"/>
    </row>
    <row r="40" spans="1:9" ht="12" customHeight="1">
      <c r="A40" s="436"/>
      <c r="B40" s="436"/>
      <c r="C40" s="437"/>
      <c r="D40" s="437"/>
      <c r="E40" s="437"/>
      <c r="F40" s="438"/>
      <c r="G40" s="436"/>
      <c r="H40" s="439"/>
      <c r="I40" s="440"/>
    </row>
    <row r="41" spans="1:9" ht="12" customHeight="1">
      <c r="A41" s="436"/>
      <c r="B41" s="436"/>
      <c r="C41" s="437"/>
      <c r="D41" s="437"/>
      <c r="E41" s="437"/>
      <c r="F41" s="438"/>
      <c r="G41" s="436"/>
      <c r="H41" s="439"/>
      <c r="I41" s="440"/>
    </row>
    <row r="42" spans="1:9" ht="12" customHeight="1">
      <c r="A42" s="441" t="s">
        <v>190</v>
      </c>
      <c r="B42" s="442" t="s">
        <v>191</v>
      </c>
      <c r="C42" s="443"/>
      <c r="D42" s="444"/>
      <c r="E42" s="445"/>
      <c r="F42" s="446">
        <v>2011</v>
      </c>
      <c r="G42" s="446"/>
      <c r="H42" s="380" t="s">
        <v>327</v>
      </c>
      <c r="I42" s="380" t="s">
        <v>238</v>
      </c>
    </row>
    <row r="43" spans="1:9" ht="12" customHeight="1">
      <c r="A43" s="441"/>
      <c r="B43" s="442"/>
      <c r="C43" s="447"/>
      <c r="D43" s="186"/>
      <c r="E43" s="448"/>
      <c r="F43" s="449" t="s">
        <v>328</v>
      </c>
      <c r="G43" s="449" t="s">
        <v>237</v>
      </c>
      <c r="H43" s="450" t="s">
        <v>329</v>
      </c>
      <c r="I43" s="451"/>
    </row>
    <row r="44" spans="1:9" ht="12" customHeight="1">
      <c r="A44" s="452" t="s">
        <v>330</v>
      </c>
      <c r="B44" s="452"/>
      <c r="C44" s="452"/>
      <c r="D44" s="452"/>
      <c r="E44" s="452"/>
      <c r="F44" s="452"/>
      <c r="G44" s="452"/>
      <c r="H44" s="452"/>
      <c r="I44" s="452"/>
    </row>
    <row r="45" spans="1:9" ht="12" customHeight="1">
      <c r="A45" s="315" t="s">
        <v>346</v>
      </c>
      <c r="B45" s="453" t="s">
        <v>347</v>
      </c>
      <c r="C45" s="453"/>
      <c r="D45" s="453"/>
      <c r="E45" s="453"/>
      <c r="F45" s="316"/>
      <c r="G45" s="316"/>
      <c r="H45" s="205"/>
      <c r="I45" s="205"/>
    </row>
    <row r="46" spans="1:9" ht="12" customHeight="1">
      <c r="A46" s="288"/>
      <c r="B46" s="228"/>
      <c r="C46" s="229" t="s">
        <v>219</v>
      </c>
      <c r="D46" s="229"/>
      <c r="E46" s="229"/>
      <c r="F46" s="289">
        <f>SUM(F47:F50)</f>
        <v>549</v>
      </c>
      <c r="G46" s="289">
        <f>SUM(G47:G50)</f>
        <v>517</v>
      </c>
      <c r="H46" s="289">
        <f>SUM(H47:H50)</f>
        <v>67</v>
      </c>
      <c r="I46" s="401">
        <f>(H46/G46)*100</f>
        <v>12.959381044487428</v>
      </c>
    </row>
    <row r="47" spans="1:9" ht="12" customHeight="1">
      <c r="A47" s="222"/>
      <c r="B47" s="207">
        <v>501</v>
      </c>
      <c r="C47" s="214" t="s">
        <v>244</v>
      </c>
      <c r="D47" s="214"/>
      <c r="E47" s="214"/>
      <c r="F47" s="224">
        <v>100</v>
      </c>
      <c r="G47" s="210">
        <v>68</v>
      </c>
      <c r="H47" s="216">
        <v>0</v>
      </c>
      <c r="I47" s="397">
        <f aca="true" t="shared" si="2" ref="I47:I85">(H47/G47)*100</f>
        <v>0</v>
      </c>
    </row>
    <row r="48" spans="1:9" ht="12" customHeight="1">
      <c r="A48" s="222"/>
      <c r="B48" s="207">
        <v>521001</v>
      </c>
      <c r="C48" s="217" t="s">
        <v>279</v>
      </c>
      <c r="D48" s="292"/>
      <c r="E48" s="293"/>
      <c r="F48" s="224">
        <v>268</v>
      </c>
      <c r="G48" s="216">
        <v>268</v>
      </c>
      <c r="H48" s="216">
        <v>0</v>
      </c>
      <c r="I48" s="397">
        <f t="shared" si="2"/>
        <v>0</v>
      </c>
    </row>
    <row r="49" spans="1:9" ht="12" customHeight="1">
      <c r="A49" s="222"/>
      <c r="B49" s="207">
        <v>521002</v>
      </c>
      <c r="C49" s="217" t="s">
        <v>333</v>
      </c>
      <c r="D49" s="292"/>
      <c r="E49" s="293"/>
      <c r="F49" s="224">
        <v>80</v>
      </c>
      <c r="G49" s="216">
        <v>80</v>
      </c>
      <c r="H49" s="216">
        <v>66</v>
      </c>
      <c r="I49" s="397">
        <f t="shared" si="2"/>
        <v>82.5</v>
      </c>
    </row>
    <row r="50" spans="1:9" ht="12" customHeight="1">
      <c r="A50" s="222"/>
      <c r="B50" s="207">
        <v>524</v>
      </c>
      <c r="C50" s="214" t="s">
        <v>252</v>
      </c>
      <c r="D50" s="214"/>
      <c r="E50" s="214"/>
      <c r="F50" s="224">
        <v>101</v>
      </c>
      <c r="G50" s="216">
        <v>101</v>
      </c>
      <c r="H50" s="216">
        <v>1</v>
      </c>
      <c r="I50" s="397">
        <f t="shared" si="2"/>
        <v>0.9900990099009901</v>
      </c>
    </row>
    <row r="51" spans="1:9" ht="12" customHeight="1">
      <c r="A51" s="294"/>
      <c r="B51" s="295"/>
      <c r="C51" s="296" t="s">
        <v>230</v>
      </c>
      <c r="D51" s="296"/>
      <c r="E51" s="296"/>
      <c r="F51" s="230">
        <f>SUM(F52:F52)</f>
        <v>232</v>
      </c>
      <c r="G51" s="230">
        <f>SUM(G52:G52)</f>
        <v>232</v>
      </c>
      <c r="H51" s="230">
        <f>SUM(H52:H52)</f>
        <v>78</v>
      </c>
      <c r="I51" s="401">
        <f t="shared" si="2"/>
        <v>33.62068965517241</v>
      </c>
    </row>
    <row r="52" spans="1:9" ht="12" customHeight="1">
      <c r="A52" s="222"/>
      <c r="B52" s="207">
        <v>602001</v>
      </c>
      <c r="C52" s="214" t="s">
        <v>307</v>
      </c>
      <c r="D52" s="214"/>
      <c r="E52" s="214"/>
      <c r="F52" s="224">
        <v>232</v>
      </c>
      <c r="G52" s="212">
        <v>232</v>
      </c>
      <c r="H52" s="216">
        <v>78</v>
      </c>
      <c r="I52" s="397">
        <f t="shared" si="2"/>
        <v>33.62068965517241</v>
      </c>
    </row>
    <row r="53" spans="1:9" ht="12" customHeight="1">
      <c r="A53" s="222"/>
      <c r="B53" s="207"/>
      <c r="C53" s="307" t="s">
        <v>298</v>
      </c>
      <c r="D53" s="292" t="s">
        <v>286</v>
      </c>
      <c r="E53" s="293"/>
      <c r="F53" s="216">
        <f>SUM(F46-F51)</f>
        <v>317</v>
      </c>
      <c r="G53" s="216">
        <f>SUM(G46-G51)</f>
        <v>285</v>
      </c>
      <c r="H53" s="216">
        <f>SUM(H46-H51)</f>
        <v>-11</v>
      </c>
      <c r="I53" s="397">
        <f t="shared" si="2"/>
        <v>-3.8596491228070176</v>
      </c>
    </row>
    <row r="54" spans="1:9" ht="12" customHeight="1">
      <c r="A54" s="222"/>
      <c r="B54" s="308"/>
      <c r="C54" s="222"/>
      <c r="D54" s="292" t="s">
        <v>309</v>
      </c>
      <c r="E54" s="293"/>
      <c r="F54" s="224">
        <v>0</v>
      </c>
      <c r="G54" s="216">
        <v>0</v>
      </c>
      <c r="H54" s="216">
        <v>0</v>
      </c>
      <c r="I54" s="397">
        <v>0</v>
      </c>
    </row>
    <row r="55" spans="1:9" ht="12" customHeight="1">
      <c r="A55" s="294"/>
      <c r="B55" s="295"/>
      <c r="C55" s="241" t="s">
        <v>348</v>
      </c>
      <c r="D55" s="326"/>
      <c r="E55" s="327"/>
      <c r="F55" s="232">
        <f>SUM(F53:F54)</f>
        <v>317</v>
      </c>
      <c r="G55" s="232">
        <f>SUM(G53:G54)</f>
        <v>285</v>
      </c>
      <c r="H55" s="232">
        <f>SUM(H53:H54)</f>
        <v>-11</v>
      </c>
      <c r="I55" s="401">
        <f t="shared" si="2"/>
        <v>-3.8596491228070176</v>
      </c>
    </row>
    <row r="56" spans="1:9" ht="12" customHeight="1">
      <c r="A56" s="285" t="s">
        <v>349</v>
      </c>
      <c r="B56" s="286" t="s">
        <v>350</v>
      </c>
      <c r="C56" s="286"/>
      <c r="D56" s="286"/>
      <c r="E56" s="286"/>
      <c r="F56" s="287"/>
      <c r="G56" s="287"/>
      <c r="H56" s="454"/>
      <c r="I56" s="455"/>
    </row>
    <row r="57" spans="1:9" ht="12" customHeight="1">
      <c r="A57" s="288"/>
      <c r="B57" s="228"/>
      <c r="C57" s="229" t="s">
        <v>219</v>
      </c>
      <c r="D57" s="229"/>
      <c r="E57" s="229"/>
      <c r="F57" s="289">
        <f>SUM(F58:F66)</f>
        <v>8937</v>
      </c>
      <c r="G57" s="289">
        <f>SUM(G58:G66)</f>
        <v>8252</v>
      </c>
      <c r="H57" s="289">
        <f>SUM(H58:H66)</f>
        <v>1007</v>
      </c>
      <c r="I57" s="401">
        <f t="shared" si="2"/>
        <v>12.20310227823558</v>
      </c>
    </row>
    <row r="58" spans="1:9" ht="12" customHeight="1">
      <c r="A58" s="222"/>
      <c r="B58" s="207">
        <v>501</v>
      </c>
      <c r="C58" s="214" t="s">
        <v>244</v>
      </c>
      <c r="D58" s="214"/>
      <c r="E58" s="214"/>
      <c r="F58" s="216">
        <v>664</v>
      </c>
      <c r="G58" s="216">
        <v>517</v>
      </c>
      <c r="H58" s="216">
        <v>0</v>
      </c>
      <c r="I58" s="397">
        <f t="shared" si="2"/>
        <v>0</v>
      </c>
    </row>
    <row r="59" spans="1:9" ht="12" customHeight="1">
      <c r="A59" s="222"/>
      <c r="B59" s="207">
        <v>502</v>
      </c>
      <c r="C59" s="217" t="s">
        <v>245</v>
      </c>
      <c r="D59" s="292"/>
      <c r="E59" s="293"/>
      <c r="F59" s="216">
        <v>664</v>
      </c>
      <c r="G59" s="216">
        <v>522</v>
      </c>
      <c r="H59" s="216">
        <v>200</v>
      </c>
      <c r="I59" s="397">
        <f t="shared" si="2"/>
        <v>38.31417624521073</v>
      </c>
    </row>
    <row r="60" spans="1:9" ht="12" customHeight="1">
      <c r="A60" s="222"/>
      <c r="B60" s="207">
        <v>511</v>
      </c>
      <c r="C60" s="217" t="s">
        <v>315</v>
      </c>
      <c r="D60" s="292"/>
      <c r="E60" s="293"/>
      <c r="F60" s="216">
        <v>100</v>
      </c>
      <c r="G60" s="216">
        <v>50</v>
      </c>
      <c r="H60" s="216">
        <v>0</v>
      </c>
      <c r="I60" s="397">
        <f t="shared" si="2"/>
        <v>0</v>
      </c>
    </row>
    <row r="61" spans="1:9" ht="12" customHeight="1">
      <c r="A61" s="222"/>
      <c r="B61" s="207">
        <v>518</v>
      </c>
      <c r="C61" s="217" t="s">
        <v>250</v>
      </c>
      <c r="D61" s="292"/>
      <c r="E61" s="293"/>
      <c r="F61" s="216">
        <v>564</v>
      </c>
      <c r="G61" s="216">
        <v>190</v>
      </c>
      <c r="H61" s="216">
        <v>129</v>
      </c>
      <c r="I61" s="397">
        <f t="shared" si="2"/>
        <v>67.89473684210526</v>
      </c>
    </row>
    <row r="62" spans="1:9" ht="12" customHeight="1">
      <c r="A62" s="222"/>
      <c r="B62" s="207">
        <v>521001</v>
      </c>
      <c r="C62" s="217" t="s">
        <v>279</v>
      </c>
      <c r="D62" s="292"/>
      <c r="E62" s="293"/>
      <c r="F62" s="216">
        <v>3826</v>
      </c>
      <c r="G62" s="216">
        <v>3826</v>
      </c>
      <c r="H62" s="216">
        <v>0</v>
      </c>
      <c r="I62" s="397">
        <f t="shared" si="2"/>
        <v>0</v>
      </c>
    </row>
    <row r="63" spans="1:9" ht="12" customHeight="1">
      <c r="A63" s="222"/>
      <c r="B63" s="207">
        <v>521002</v>
      </c>
      <c r="C63" s="214" t="s">
        <v>333</v>
      </c>
      <c r="D63" s="214"/>
      <c r="E63" s="214"/>
      <c r="F63" s="216">
        <v>100</v>
      </c>
      <c r="G63" s="216">
        <v>100</v>
      </c>
      <c r="H63" s="216">
        <v>0</v>
      </c>
      <c r="I63" s="397">
        <f t="shared" si="2"/>
        <v>0</v>
      </c>
    </row>
    <row r="64" spans="1:9" ht="12" customHeight="1">
      <c r="A64" s="222"/>
      <c r="B64" s="207">
        <v>524</v>
      </c>
      <c r="C64" s="214" t="s">
        <v>252</v>
      </c>
      <c r="D64" s="214"/>
      <c r="E64" s="214"/>
      <c r="F64" s="216">
        <v>1343</v>
      </c>
      <c r="G64" s="216">
        <v>1343</v>
      </c>
      <c r="H64" s="216">
        <v>0</v>
      </c>
      <c r="I64" s="397">
        <f t="shared" si="2"/>
        <v>0</v>
      </c>
    </row>
    <row r="65" spans="1:9" ht="12" customHeight="1">
      <c r="A65" s="358"/>
      <c r="B65" s="207">
        <v>527</v>
      </c>
      <c r="C65" s="217" t="s">
        <v>254</v>
      </c>
      <c r="D65" s="292"/>
      <c r="E65" s="293"/>
      <c r="F65" s="216">
        <v>320</v>
      </c>
      <c r="G65" s="216">
        <v>348</v>
      </c>
      <c r="H65" s="216">
        <v>0</v>
      </c>
      <c r="I65" s="397">
        <f t="shared" si="2"/>
        <v>0</v>
      </c>
    </row>
    <row r="66" spans="1:9" ht="12" customHeight="1">
      <c r="A66" s="358"/>
      <c r="B66" s="207">
        <v>551</v>
      </c>
      <c r="C66" s="217" t="s">
        <v>256</v>
      </c>
      <c r="D66" s="292"/>
      <c r="E66" s="293"/>
      <c r="F66" s="216">
        <v>1356</v>
      </c>
      <c r="G66" s="216">
        <v>1356</v>
      </c>
      <c r="H66" s="216">
        <v>678</v>
      </c>
      <c r="I66" s="397">
        <f t="shared" si="2"/>
        <v>50</v>
      </c>
    </row>
    <row r="67" spans="1:9" ht="12" customHeight="1">
      <c r="A67" s="294"/>
      <c r="B67" s="295"/>
      <c r="C67" s="296" t="s">
        <v>230</v>
      </c>
      <c r="D67" s="296"/>
      <c r="E67" s="296"/>
      <c r="F67" s="230">
        <f>SUM(F68:F69)</f>
        <v>1806</v>
      </c>
      <c r="G67" s="230">
        <f>SUM(G68:G69)</f>
        <v>1761</v>
      </c>
      <c r="H67" s="230">
        <f>SUM(H68:H69)</f>
        <v>678</v>
      </c>
      <c r="I67" s="401">
        <f t="shared" si="2"/>
        <v>38.50085178875639</v>
      </c>
    </row>
    <row r="68" spans="1:9" ht="12" customHeight="1">
      <c r="A68" s="359"/>
      <c r="B68" s="207">
        <v>602001</v>
      </c>
      <c r="C68" s="214" t="s">
        <v>307</v>
      </c>
      <c r="D68" s="214"/>
      <c r="E68" s="214"/>
      <c r="F68" s="216">
        <v>450</v>
      </c>
      <c r="G68" s="360">
        <v>405</v>
      </c>
      <c r="H68" s="216">
        <v>0</v>
      </c>
      <c r="I68" s="397">
        <f t="shared" si="2"/>
        <v>0</v>
      </c>
    </row>
    <row r="69" spans="1:9" ht="12" customHeight="1">
      <c r="A69" s="206"/>
      <c r="B69" s="225">
        <v>692</v>
      </c>
      <c r="C69" s="217" t="s">
        <v>340</v>
      </c>
      <c r="D69" s="292"/>
      <c r="E69" s="293"/>
      <c r="F69" s="216">
        <v>1356</v>
      </c>
      <c r="G69" s="216">
        <v>1356</v>
      </c>
      <c r="H69" s="216">
        <v>678</v>
      </c>
      <c r="I69" s="397">
        <f t="shared" si="2"/>
        <v>50</v>
      </c>
    </row>
    <row r="70" spans="1:9" ht="12" customHeight="1">
      <c r="A70" s="222"/>
      <c r="B70" s="207"/>
      <c r="C70" s="307" t="s">
        <v>298</v>
      </c>
      <c r="D70" s="292" t="s">
        <v>286</v>
      </c>
      <c r="E70" s="293"/>
      <c r="F70" s="216">
        <f>SUM(F57-F67)</f>
        <v>7131</v>
      </c>
      <c r="G70" s="216">
        <f>SUM(G57-G67)</f>
        <v>6491</v>
      </c>
      <c r="H70" s="216">
        <f>SUM(H57-H67)</f>
        <v>329</v>
      </c>
      <c r="I70" s="397">
        <f t="shared" si="2"/>
        <v>5.068556462794638</v>
      </c>
    </row>
    <row r="71" spans="1:9" ht="12" customHeight="1">
      <c r="A71" s="222"/>
      <c r="B71" s="308"/>
      <c r="C71" s="222"/>
      <c r="D71" s="292" t="s">
        <v>309</v>
      </c>
      <c r="E71" s="293"/>
      <c r="F71" s="216">
        <v>0</v>
      </c>
      <c r="G71" s="216">
        <v>0</v>
      </c>
      <c r="H71" s="216">
        <v>0</v>
      </c>
      <c r="I71" s="397">
        <v>0</v>
      </c>
    </row>
    <row r="72" spans="1:9" ht="12" customHeight="1">
      <c r="A72" s="294"/>
      <c r="B72" s="295"/>
      <c r="C72" s="241" t="s">
        <v>348</v>
      </c>
      <c r="D72" s="326"/>
      <c r="E72" s="327"/>
      <c r="F72" s="232">
        <f>SUM(F70:F71)</f>
        <v>7131</v>
      </c>
      <c r="G72" s="232">
        <f>SUM(G70:G71)</f>
        <v>6491</v>
      </c>
      <c r="H72" s="232">
        <f>SUM(H70:H71)</f>
        <v>329</v>
      </c>
      <c r="I72" s="401">
        <f t="shared" si="2"/>
        <v>5.068556462794638</v>
      </c>
    </row>
    <row r="73" spans="1:9" ht="12" customHeight="1">
      <c r="A73" s="285" t="s">
        <v>351</v>
      </c>
      <c r="B73" s="286" t="s">
        <v>276</v>
      </c>
      <c r="C73" s="286"/>
      <c r="D73" s="286"/>
      <c r="E73" s="286"/>
      <c r="F73" s="287"/>
      <c r="G73" s="287"/>
      <c r="H73" s="454"/>
      <c r="I73" s="455">
        <v>0</v>
      </c>
    </row>
    <row r="74" spans="1:9" ht="12" customHeight="1">
      <c r="A74" s="288"/>
      <c r="B74" s="228"/>
      <c r="C74" s="229" t="s">
        <v>219</v>
      </c>
      <c r="D74" s="229"/>
      <c r="E74" s="229"/>
      <c r="F74" s="289">
        <f>SUM(F75:F88)</f>
        <v>76003</v>
      </c>
      <c r="G74" s="289">
        <f>SUM(G75:G88)</f>
        <v>74211</v>
      </c>
      <c r="H74" s="289">
        <f>SUM(H75:H88)</f>
        <v>35939</v>
      </c>
      <c r="I74" s="401">
        <f t="shared" si="2"/>
        <v>48.428130600584815</v>
      </c>
    </row>
    <row r="75" spans="1:9" ht="12" customHeight="1">
      <c r="A75" s="222"/>
      <c r="B75" s="207">
        <v>501</v>
      </c>
      <c r="C75" s="214" t="s">
        <v>244</v>
      </c>
      <c r="D75" s="214"/>
      <c r="E75" s="214"/>
      <c r="F75" s="216">
        <v>1000</v>
      </c>
      <c r="G75" s="216">
        <v>1200</v>
      </c>
      <c r="H75" s="216">
        <v>1129</v>
      </c>
      <c r="I75" s="397">
        <f t="shared" si="2"/>
        <v>94.08333333333333</v>
      </c>
    </row>
    <row r="76" spans="1:9" ht="12" customHeight="1">
      <c r="A76" s="222"/>
      <c r="B76" s="207">
        <v>511</v>
      </c>
      <c r="C76" s="217" t="s">
        <v>315</v>
      </c>
      <c r="D76" s="292"/>
      <c r="E76" s="293"/>
      <c r="F76" s="216">
        <v>100</v>
      </c>
      <c r="G76" s="216">
        <v>243</v>
      </c>
      <c r="H76" s="216">
        <v>10</v>
      </c>
      <c r="I76" s="397">
        <f t="shared" si="2"/>
        <v>4.11522633744856</v>
      </c>
    </row>
    <row r="77" spans="1:9" ht="12" customHeight="1">
      <c r="A77" s="206"/>
      <c r="B77" s="207">
        <v>512</v>
      </c>
      <c r="C77" s="217" t="s">
        <v>248</v>
      </c>
      <c r="D77" s="292"/>
      <c r="E77" s="293"/>
      <c r="F77" s="216">
        <v>166</v>
      </c>
      <c r="G77" s="216">
        <v>50</v>
      </c>
      <c r="H77" s="216">
        <v>21</v>
      </c>
      <c r="I77" s="397">
        <f t="shared" si="2"/>
        <v>42</v>
      </c>
    </row>
    <row r="78" spans="1:9" ht="12" customHeight="1">
      <c r="A78" s="206"/>
      <c r="B78" s="207">
        <v>513</v>
      </c>
      <c r="C78" s="217" t="s">
        <v>249</v>
      </c>
      <c r="D78" s="292"/>
      <c r="E78" s="293"/>
      <c r="F78" s="216">
        <v>166</v>
      </c>
      <c r="G78" s="216">
        <v>200</v>
      </c>
      <c r="H78" s="216">
        <v>38</v>
      </c>
      <c r="I78" s="397">
        <f t="shared" si="2"/>
        <v>19</v>
      </c>
    </row>
    <row r="79" spans="1:9" ht="12" customHeight="1">
      <c r="A79" s="206"/>
      <c r="B79" s="207">
        <v>518</v>
      </c>
      <c r="C79" s="217" t="s">
        <v>250</v>
      </c>
      <c r="D79" s="292"/>
      <c r="E79" s="293"/>
      <c r="F79" s="216">
        <v>3952</v>
      </c>
      <c r="G79" s="216">
        <v>3817</v>
      </c>
      <c r="H79" s="216">
        <v>2330</v>
      </c>
      <c r="I79" s="397">
        <f t="shared" si="2"/>
        <v>61.04270369400052</v>
      </c>
    </row>
    <row r="80" spans="1:9" ht="12" customHeight="1">
      <c r="A80" s="206"/>
      <c r="B80" s="207">
        <v>521001</v>
      </c>
      <c r="C80" s="217" t="s">
        <v>279</v>
      </c>
      <c r="D80" s="292"/>
      <c r="E80" s="293"/>
      <c r="F80" s="216">
        <v>31414</v>
      </c>
      <c r="G80" s="216">
        <v>31414</v>
      </c>
      <c r="H80" s="216">
        <v>14173</v>
      </c>
      <c r="I80" s="397">
        <f t="shared" si="2"/>
        <v>45.116826892468325</v>
      </c>
    </row>
    <row r="81" spans="1:9" ht="12" customHeight="1">
      <c r="A81" s="206"/>
      <c r="B81" s="207">
        <v>521002</v>
      </c>
      <c r="C81" s="214" t="s">
        <v>333</v>
      </c>
      <c r="D81" s="214"/>
      <c r="E81" s="214"/>
      <c r="F81" s="216">
        <v>0</v>
      </c>
      <c r="G81" s="216">
        <v>0</v>
      </c>
      <c r="H81" s="216">
        <v>705</v>
      </c>
      <c r="I81" s="397">
        <v>0</v>
      </c>
    </row>
    <row r="82" spans="1:9" ht="12" customHeight="1">
      <c r="A82" s="206"/>
      <c r="B82" s="207">
        <v>524</v>
      </c>
      <c r="C82" s="214" t="s">
        <v>252</v>
      </c>
      <c r="D82" s="214"/>
      <c r="E82" s="214"/>
      <c r="F82" s="216">
        <v>11097</v>
      </c>
      <c r="G82" s="216">
        <v>8697</v>
      </c>
      <c r="H82" s="216">
        <v>4893</v>
      </c>
      <c r="I82" s="397">
        <f t="shared" si="2"/>
        <v>56.26077957916523</v>
      </c>
    </row>
    <row r="83" spans="1:9" ht="12" customHeight="1">
      <c r="A83" s="206"/>
      <c r="B83" s="207">
        <v>525</v>
      </c>
      <c r="C83" s="217" t="s">
        <v>253</v>
      </c>
      <c r="D83" s="292"/>
      <c r="E83" s="293"/>
      <c r="F83" s="216">
        <v>408</v>
      </c>
      <c r="G83" s="216">
        <v>306</v>
      </c>
      <c r="H83" s="216">
        <v>122</v>
      </c>
      <c r="I83" s="397">
        <f t="shared" si="2"/>
        <v>39.869281045751634</v>
      </c>
    </row>
    <row r="84" spans="1:9" ht="12" customHeight="1">
      <c r="A84" s="206"/>
      <c r="B84" s="207">
        <v>527</v>
      </c>
      <c r="C84" s="217" t="s">
        <v>254</v>
      </c>
      <c r="D84" s="292"/>
      <c r="E84" s="293"/>
      <c r="F84" s="216">
        <v>4647</v>
      </c>
      <c r="G84" s="216">
        <v>6500</v>
      </c>
      <c r="H84" s="216">
        <v>5580</v>
      </c>
      <c r="I84" s="397">
        <f t="shared" si="2"/>
        <v>85.84615384615385</v>
      </c>
    </row>
    <row r="85" spans="1:9" ht="12" customHeight="1">
      <c r="A85" s="206"/>
      <c r="B85" s="207">
        <v>538</v>
      </c>
      <c r="C85" s="217" t="s">
        <v>334</v>
      </c>
      <c r="D85" s="292"/>
      <c r="E85" s="293"/>
      <c r="F85" s="216">
        <v>25</v>
      </c>
      <c r="G85" s="216">
        <v>25</v>
      </c>
      <c r="H85" s="216">
        <v>4</v>
      </c>
      <c r="I85" s="397">
        <f t="shared" si="2"/>
        <v>16</v>
      </c>
    </row>
    <row r="86" spans="1:9" ht="12" customHeight="1">
      <c r="A86" s="206"/>
      <c r="B86" s="207">
        <v>568</v>
      </c>
      <c r="C86" s="217" t="s">
        <v>259</v>
      </c>
      <c r="D86" s="292"/>
      <c r="E86" s="293"/>
      <c r="F86" s="216">
        <v>12179</v>
      </c>
      <c r="G86" s="216">
        <v>10815</v>
      </c>
      <c r="H86" s="216">
        <v>5246</v>
      </c>
      <c r="I86" s="397">
        <f aca="true" t="shared" si="3" ref="I86:I125">(H86/G86)*100</f>
        <v>48.50670365233472</v>
      </c>
    </row>
    <row r="87" spans="1:9" ht="12" customHeight="1">
      <c r="A87" s="206"/>
      <c r="B87" s="225" t="s">
        <v>212</v>
      </c>
      <c r="C87" s="217" t="s">
        <v>257</v>
      </c>
      <c r="D87" s="292"/>
      <c r="E87" s="293"/>
      <c r="F87" s="216">
        <v>9950</v>
      </c>
      <c r="G87" s="216">
        <v>10045</v>
      </c>
      <c r="H87" s="216">
        <v>0</v>
      </c>
      <c r="I87" s="397">
        <f t="shared" si="3"/>
        <v>0</v>
      </c>
    </row>
    <row r="88" spans="1:9" ht="12" customHeight="1">
      <c r="A88" s="206"/>
      <c r="B88" s="207">
        <v>551</v>
      </c>
      <c r="C88" s="217" t="s">
        <v>256</v>
      </c>
      <c r="D88" s="292"/>
      <c r="E88" s="293"/>
      <c r="F88" s="216">
        <v>899</v>
      </c>
      <c r="G88" s="216">
        <v>899</v>
      </c>
      <c r="H88" s="216">
        <v>1688</v>
      </c>
      <c r="I88" s="397">
        <f t="shared" si="3"/>
        <v>187.76418242491658</v>
      </c>
    </row>
    <row r="89" spans="1:9" ht="12" customHeight="1">
      <c r="A89" s="294"/>
      <c r="B89" s="295"/>
      <c r="C89" s="296" t="s">
        <v>230</v>
      </c>
      <c r="D89" s="296"/>
      <c r="E89" s="296"/>
      <c r="F89" s="230">
        <f>SUM(F90:F94)</f>
        <v>11869</v>
      </c>
      <c r="G89" s="230">
        <f>SUM(G90:G94)</f>
        <v>11964</v>
      </c>
      <c r="H89" s="230">
        <f>SUM(H90:H94)</f>
        <v>7664</v>
      </c>
      <c r="I89" s="401">
        <f t="shared" si="3"/>
        <v>64.05884319625544</v>
      </c>
    </row>
    <row r="90" spans="1:9" ht="12" customHeight="1">
      <c r="A90" s="206"/>
      <c r="B90" s="207">
        <v>602011</v>
      </c>
      <c r="C90" s="292" t="s">
        <v>322</v>
      </c>
      <c r="D90" s="292"/>
      <c r="E90" s="293"/>
      <c r="F90" s="216">
        <v>256</v>
      </c>
      <c r="G90" s="216">
        <v>256</v>
      </c>
      <c r="H90" s="216">
        <v>0</v>
      </c>
      <c r="I90" s="397">
        <f t="shared" si="3"/>
        <v>0</v>
      </c>
    </row>
    <row r="91" spans="1:9" ht="12" customHeight="1">
      <c r="A91" s="206"/>
      <c r="B91" s="207">
        <v>662</v>
      </c>
      <c r="C91" s="292" t="s">
        <v>267</v>
      </c>
      <c r="D91" s="292"/>
      <c r="E91" s="293"/>
      <c r="F91" s="216">
        <v>100</v>
      </c>
      <c r="G91" s="216">
        <v>100</v>
      </c>
      <c r="H91" s="216">
        <v>21</v>
      </c>
      <c r="I91" s="397">
        <f t="shared" si="3"/>
        <v>21</v>
      </c>
    </row>
    <row r="92" spans="1:9" ht="12" customHeight="1">
      <c r="A92" s="206"/>
      <c r="B92" s="207">
        <v>668</v>
      </c>
      <c r="C92" s="292" t="s">
        <v>338</v>
      </c>
      <c r="D92" s="292"/>
      <c r="E92" s="293"/>
      <c r="F92" s="216">
        <v>664</v>
      </c>
      <c r="G92" s="216">
        <v>664</v>
      </c>
      <c r="H92" s="216">
        <v>653</v>
      </c>
      <c r="I92" s="397">
        <f t="shared" si="3"/>
        <v>98.3433734939759</v>
      </c>
    </row>
    <row r="93" spans="1:9" ht="12" customHeight="1">
      <c r="A93" s="206"/>
      <c r="B93" s="225" t="s">
        <v>224</v>
      </c>
      <c r="C93" s="292" t="s">
        <v>339</v>
      </c>
      <c r="D93" s="292"/>
      <c r="E93" s="293"/>
      <c r="F93" s="216">
        <v>9950</v>
      </c>
      <c r="G93" s="216">
        <v>10045</v>
      </c>
      <c r="H93" s="216">
        <v>5302</v>
      </c>
      <c r="I93" s="397">
        <f t="shared" si="3"/>
        <v>52.782478845196614</v>
      </c>
    </row>
    <row r="94" spans="1:9" ht="12" customHeight="1">
      <c r="A94" s="206"/>
      <c r="B94" s="225">
        <v>692</v>
      </c>
      <c r="C94" s="217" t="s">
        <v>340</v>
      </c>
      <c r="D94" s="292"/>
      <c r="E94" s="293"/>
      <c r="F94" s="216">
        <v>899</v>
      </c>
      <c r="G94" s="216">
        <v>899</v>
      </c>
      <c r="H94" s="216">
        <v>1688</v>
      </c>
      <c r="I94" s="397">
        <f t="shared" si="3"/>
        <v>187.76418242491658</v>
      </c>
    </row>
    <row r="95" spans="1:9" ht="12" customHeight="1">
      <c r="A95" s="222"/>
      <c r="B95" s="207"/>
      <c r="C95" s="307" t="s">
        <v>298</v>
      </c>
      <c r="D95" s="292" t="s">
        <v>286</v>
      </c>
      <c r="E95" s="293"/>
      <c r="F95" s="216">
        <f>SUM(F74-F89)</f>
        <v>64134</v>
      </c>
      <c r="G95" s="216">
        <f>SUM(G74-G89)</f>
        <v>62247</v>
      </c>
      <c r="H95" s="216">
        <f>SUM(H74-H89)</f>
        <v>28275</v>
      </c>
      <c r="I95" s="397">
        <f t="shared" si="3"/>
        <v>45.42387584943853</v>
      </c>
    </row>
    <row r="96" spans="1:9" ht="12" customHeight="1">
      <c r="A96" s="222"/>
      <c r="B96" s="308"/>
      <c r="C96" s="222"/>
      <c r="D96" s="292" t="s">
        <v>309</v>
      </c>
      <c r="E96" s="293"/>
      <c r="F96" s="209">
        <v>9901</v>
      </c>
      <c r="G96" s="216">
        <v>0</v>
      </c>
      <c r="H96" s="216">
        <v>0</v>
      </c>
      <c r="I96" s="397">
        <v>0</v>
      </c>
    </row>
    <row r="97" spans="1:9" ht="12" customHeight="1">
      <c r="A97" s="294"/>
      <c r="B97" s="295"/>
      <c r="C97" s="241" t="s">
        <v>348</v>
      </c>
      <c r="D97" s="326"/>
      <c r="E97" s="327"/>
      <c r="F97" s="232">
        <f>SUM(F95:F96)</f>
        <v>74035</v>
      </c>
      <c r="G97" s="232">
        <f>SUM(G95:G96)</f>
        <v>62247</v>
      </c>
      <c r="H97" s="232">
        <f>SUM(H95:H96)</f>
        <v>28275</v>
      </c>
      <c r="I97" s="401">
        <f t="shared" si="3"/>
        <v>45.42387584943853</v>
      </c>
    </row>
    <row r="98" spans="1:9" ht="12" customHeight="1">
      <c r="A98" s="285" t="s">
        <v>352</v>
      </c>
      <c r="B98" s="286" t="s">
        <v>353</v>
      </c>
      <c r="C98" s="286"/>
      <c r="D98" s="286"/>
      <c r="E98" s="286"/>
      <c r="F98" s="287"/>
      <c r="G98" s="287"/>
      <c r="H98" s="454"/>
      <c r="I98" s="455">
        <v>0</v>
      </c>
    </row>
    <row r="99" spans="1:9" ht="12" customHeight="1">
      <c r="A99" s="288"/>
      <c r="B99" s="228"/>
      <c r="C99" s="229" t="s">
        <v>219</v>
      </c>
      <c r="D99" s="229"/>
      <c r="E99" s="229"/>
      <c r="F99" s="289">
        <f>SUM(F100:F105)</f>
        <v>37672</v>
      </c>
      <c r="G99" s="289">
        <f>SUM(G100:G105)</f>
        <v>35771</v>
      </c>
      <c r="H99" s="289">
        <f>SUM(H100:H105)</f>
        <v>19455</v>
      </c>
      <c r="I99" s="401">
        <f t="shared" si="3"/>
        <v>54.387632439685774</v>
      </c>
    </row>
    <row r="100" spans="1:9" ht="12" customHeight="1">
      <c r="A100" s="206"/>
      <c r="B100" s="207">
        <v>501</v>
      </c>
      <c r="C100" s="214" t="s">
        <v>244</v>
      </c>
      <c r="D100" s="214"/>
      <c r="E100" s="214"/>
      <c r="F100" s="216">
        <v>900</v>
      </c>
      <c r="G100" s="216">
        <v>644</v>
      </c>
      <c r="H100" s="216">
        <v>1211</v>
      </c>
      <c r="I100" s="397">
        <f t="shared" si="3"/>
        <v>188.04347826086956</v>
      </c>
    </row>
    <row r="101" spans="1:9" ht="12" customHeight="1">
      <c r="A101" s="206"/>
      <c r="B101" s="207">
        <v>518</v>
      </c>
      <c r="C101" s="217" t="s">
        <v>250</v>
      </c>
      <c r="D101" s="292"/>
      <c r="E101" s="293"/>
      <c r="F101" s="216">
        <v>66</v>
      </c>
      <c r="G101" s="216">
        <v>66</v>
      </c>
      <c r="H101" s="216">
        <v>0</v>
      </c>
      <c r="I101" s="397">
        <f t="shared" si="3"/>
        <v>0</v>
      </c>
    </row>
    <row r="102" spans="1:9" ht="12" customHeight="1">
      <c r="A102" s="206"/>
      <c r="B102" s="207">
        <v>521001</v>
      </c>
      <c r="C102" s="217" t="s">
        <v>279</v>
      </c>
      <c r="D102" s="292"/>
      <c r="E102" s="293"/>
      <c r="F102" s="216">
        <v>15301</v>
      </c>
      <c r="G102" s="216">
        <v>15301</v>
      </c>
      <c r="H102" s="216">
        <v>7121</v>
      </c>
      <c r="I102" s="397">
        <f t="shared" si="3"/>
        <v>46.53944186654467</v>
      </c>
    </row>
    <row r="103" spans="1:9" ht="12" customHeight="1">
      <c r="A103" s="206"/>
      <c r="B103" s="207">
        <v>524</v>
      </c>
      <c r="C103" s="214" t="s">
        <v>252</v>
      </c>
      <c r="D103" s="214"/>
      <c r="E103" s="214"/>
      <c r="F103" s="216">
        <v>5407</v>
      </c>
      <c r="G103" s="216">
        <v>4152</v>
      </c>
      <c r="H103" s="216">
        <v>2440</v>
      </c>
      <c r="I103" s="397">
        <f t="shared" si="3"/>
        <v>58.76685934489403</v>
      </c>
    </row>
    <row r="104" spans="1:9" ht="12" customHeight="1">
      <c r="A104" s="206"/>
      <c r="B104" s="207">
        <v>527</v>
      </c>
      <c r="C104" s="217" t="s">
        <v>254</v>
      </c>
      <c r="D104" s="292"/>
      <c r="E104" s="293"/>
      <c r="F104" s="216">
        <v>1053</v>
      </c>
      <c r="G104" s="216">
        <v>663</v>
      </c>
      <c r="H104" s="216">
        <v>559</v>
      </c>
      <c r="I104" s="397">
        <f t="shared" si="3"/>
        <v>84.31372549019608</v>
      </c>
    </row>
    <row r="105" spans="1:9" ht="12" customHeight="1">
      <c r="A105" s="206"/>
      <c r="B105" s="207">
        <v>551</v>
      </c>
      <c r="C105" s="217" t="s">
        <v>256</v>
      </c>
      <c r="D105" s="292"/>
      <c r="E105" s="293"/>
      <c r="F105" s="216">
        <v>14945</v>
      </c>
      <c r="G105" s="216">
        <v>14945</v>
      </c>
      <c r="H105" s="216">
        <v>8124</v>
      </c>
      <c r="I105" s="397">
        <f t="shared" si="3"/>
        <v>54.3593174974908</v>
      </c>
    </row>
    <row r="106" spans="1:9" ht="12" customHeight="1">
      <c r="A106" s="294"/>
      <c r="B106" s="295"/>
      <c r="C106" s="296" t="s">
        <v>230</v>
      </c>
      <c r="D106" s="296"/>
      <c r="E106" s="296"/>
      <c r="F106" s="230">
        <f>SUM(F107:F108)</f>
        <v>15245</v>
      </c>
      <c r="G106" s="230">
        <f>SUM(G107:G108)</f>
        <v>16180</v>
      </c>
      <c r="H106" s="230">
        <f>SUM(H107:H108)</f>
        <v>8871</v>
      </c>
      <c r="I106" s="401">
        <f t="shared" si="3"/>
        <v>54.82694684796044</v>
      </c>
    </row>
    <row r="107" spans="1:9" ht="12" customHeight="1">
      <c r="A107" s="206"/>
      <c r="B107" s="207">
        <v>602001</v>
      </c>
      <c r="C107" s="214" t="s">
        <v>307</v>
      </c>
      <c r="D107" s="214"/>
      <c r="E107" s="214"/>
      <c r="F107" s="216">
        <v>300</v>
      </c>
      <c r="G107" s="216">
        <v>1235</v>
      </c>
      <c r="H107" s="216">
        <v>747</v>
      </c>
      <c r="I107" s="397">
        <f t="shared" si="3"/>
        <v>60.48582995951417</v>
      </c>
    </row>
    <row r="108" spans="1:9" ht="12" customHeight="1">
      <c r="A108" s="222"/>
      <c r="B108" s="225">
        <v>692</v>
      </c>
      <c r="C108" s="217" t="s">
        <v>340</v>
      </c>
      <c r="D108" s="292"/>
      <c r="E108" s="293"/>
      <c r="F108" s="216">
        <v>14945</v>
      </c>
      <c r="G108" s="216">
        <v>14945</v>
      </c>
      <c r="H108" s="216">
        <v>8124</v>
      </c>
      <c r="I108" s="397">
        <f t="shared" si="3"/>
        <v>54.3593174974908</v>
      </c>
    </row>
    <row r="109" spans="1:9" ht="12" customHeight="1">
      <c r="A109" s="222"/>
      <c r="B109" s="207"/>
      <c r="C109" s="307" t="s">
        <v>298</v>
      </c>
      <c r="D109" s="292" t="s">
        <v>286</v>
      </c>
      <c r="E109" s="293"/>
      <c r="F109" s="216">
        <f>SUM(F99-F106)</f>
        <v>22427</v>
      </c>
      <c r="G109" s="216">
        <f>SUM(G99-G106)</f>
        <v>19591</v>
      </c>
      <c r="H109" s="216">
        <f>SUM(H99-H106)</f>
        <v>10584</v>
      </c>
      <c r="I109" s="397">
        <f t="shared" si="3"/>
        <v>54.02480730947884</v>
      </c>
    </row>
    <row r="110" spans="1:9" ht="12" customHeight="1">
      <c r="A110" s="222"/>
      <c r="B110" s="308"/>
      <c r="C110" s="222"/>
      <c r="D110" s="292" t="s">
        <v>309</v>
      </c>
      <c r="E110" s="293"/>
      <c r="F110" s="209">
        <v>7818</v>
      </c>
      <c r="G110" s="216">
        <v>0</v>
      </c>
      <c r="H110" s="216">
        <v>0</v>
      </c>
      <c r="I110" s="397">
        <v>0</v>
      </c>
    </row>
    <row r="111" spans="1:9" ht="12" customHeight="1">
      <c r="A111" s="294"/>
      <c r="B111" s="295"/>
      <c r="C111" s="241" t="s">
        <v>348</v>
      </c>
      <c r="D111" s="326"/>
      <c r="E111" s="327"/>
      <c r="F111" s="232">
        <f>SUM(F109:F110)</f>
        <v>30245</v>
      </c>
      <c r="G111" s="232">
        <f>SUM(G109:G110)</f>
        <v>19591</v>
      </c>
      <c r="H111" s="232">
        <f>SUM(H109:H110)</f>
        <v>10584</v>
      </c>
      <c r="I111" s="401">
        <f t="shared" si="3"/>
        <v>54.02480730947884</v>
      </c>
    </row>
    <row r="112" spans="1:9" ht="12" customHeight="1">
      <c r="A112" s="285" t="s">
        <v>354</v>
      </c>
      <c r="B112" s="286" t="s">
        <v>355</v>
      </c>
      <c r="C112" s="286"/>
      <c r="D112" s="286"/>
      <c r="E112" s="286"/>
      <c r="F112" s="287"/>
      <c r="G112" s="287"/>
      <c r="H112" s="454"/>
      <c r="I112" s="455">
        <v>0</v>
      </c>
    </row>
    <row r="113" spans="1:9" ht="12" customHeight="1">
      <c r="A113" s="288"/>
      <c r="B113" s="228"/>
      <c r="C113" s="229" t="s">
        <v>219</v>
      </c>
      <c r="D113" s="229"/>
      <c r="E113" s="229"/>
      <c r="F113" s="289">
        <f>SUM(F114:F124)</f>
        <v>423782</v>
      </c>
      <c r="G113" s="289">
        <f>SUM(G114:G124)</f>
        <v>404091</v>
      </c>
      <c r="H113" s="289">
        <f>SUM(H114:H124)</f>
        <v>220745</v>
      </c>
      <c r="I113" s="401">
        <f t="shared" si="3"/>
        <v>54.627546765456295</v>
      </c>
    </row>
    <row r="114" spans="1:9" ht="12" customHeight="1">
      <c r="A114" s="206"/>
      <c r="B114" s="207">
        <v>501</v>
      </c>
      <c r="C114" s="214" t="s">
        <v>244</v>
      </c>
      <c r="D114" s="214"/>
      <c r="E114" s="214"/>
      <c r="F114" s="216">
        <v>24299</v>
      </c>
      <c r="G114" s="216">
        <v>24223</v>
      </c>
      <c r="H114" s="216">
        <v>10967</v>
      </c>
      <c r="I114" s="397">
        <f t="shared" si="3"/>
        <v>45.27515171531189</v>
      </c>
    </row>
    <row r="115" spans="1:9" ht="12" customHeight="1">
      <c r="A115" s="206"/>
      <c r="B115" s="207">
        <v>502</v>
      </c>
      <c r="C115" s="217" t="s">
        <v>245</v>
      </c>
      <c r="D115" s="292"/>
      <c r="E115" s="293"/>
      <c r="F115" s="216">
        <v>172425</v>
      </c>
      <c r="G115" s="216">
        <v>152960</v>
      </c>
      <c r="H115" s="216">
        <v>104077</v>
      </c>
      <c r="I115" s="397">
        <f t="shared" si="3"/>
        <v>68.04197175732217</v>
      </c>
    </row>
    <row r="116" spans="1:9" ht="12" customHeight="1">
      <c r="A116" s="206"/>
      <c r="B116" s="207">
        <v>511</v>
      </c>
      <c r="C116" s="217" t="s">
        <v>332</v>
      </c>
      <c r="D116" s="292"/>
      <c r="E116" s="293"/>
      <c r="F116" s="216">
        <v>27801</v>
      </c>
      <c r="G116" s="216">
        <v>29637</v>
      </c>
      <c r="H116" s="216">
        <v>3984</v>
      </c>
      <c r="I116" s="397">
        <f t="shared" si="3"/>
        <v>13.442656139285353</v>
      </c>
    </row>
    <row r="117" spans="1:9" ht="12" customHeight="1">
      <c r="A117" s="206"/>
      <c r="B117" s="207">
        <v>518</v>
      </c>
      <c r="C117" s="217" t="s">
        <v>250</v>
      </c>
      <c r="D117" s="292"/>
      <c r="E117" s="293"/>
      <c r="F117" s="216">
        <v>8781</v>
      </c>
      <c r="G117" s="216">
        <v>5533</v>
      </c>
      <c r="H117" s="216">
        <v>3303</v>
      </c>
      <c r="I117" s="397">
        <f t="shared" si="3"/>
        <v>59.69636725103922</v>
      </c>
    </row>
    <row r="118" spans="1:9" ht="12" customHeight="1">
      <c r="A118" s="206"/>
      <c r="B118" s="207">
        <v>521001</v>
      </c>
      <c r="C118" s="217" t="s">
        <v>279</v>
      </c>
      <c r="D118" s="292"/>
      <c r="E118" s="293"/>
      <c r="F118" s="216">
        <v>119490</v>
      </c>
      <c r="G118" s="216">
        <v>119490</v>
      </c>
      <c r="H118" s="216">
        <v>59374</v>
      </c>
      <c r="I118" s="397">
        <f t="shared" si="3"/>
        <v>49.68951376684242</v>
      </c>
    </row>
    <row r="119" spans="1:9" ht="12" customHeight="1">
      <c r="A119" s="206"/>
      <c r="B119" s="207">
        <v>521002</v>
      </c>
      <c r="C119" s="217" t="s">
        <v>333</v>
      </c>
      <c r="D119" s="292"/>
      <c r="E119" s="293"/>
      <c r="F119" s="216">
        <v>1160</v>
      </c>
      <c r="G119" s="216">
        <v>1160</v>
      </c>
      <c r="H119" s="216">
        <v>0</v>
      </c>
      <c r="I119" s="397">
        <f t="shared" si="3"/>
        <v>0</v>
      </c>
    </row>
    <row r="120" spans="1:9" ht="12" customHeight="1">
      <c r="A120" s="206"/>
      <c r="B120" s="207">
        <v>524</v>
      </c>
      <c r="C120" s="214" t="s">
        <v>252</v>
      </c>
      <c r="D120" s="214"/>
      <c r="E120" s="214"/>
      <c r="F120" s="216">
        <v>42038</v>
      </c>
      <c r="G120" s="216">
        <v>42038</v>
      </c>
      <c r="H120" s="216">
        <v>20846</v>
      </c>
      <c r="I120" s="397">
        <f t="shared" si="3"/>
        <v>49.58846757695418</v>
      </c>
    </row>
    <row r="121" spans="1:9" ht="12" customHeight="1">
      <c r="A121" s="206"/>
      <c r="B121" s="207">
        <v>525</v>
      </c>
      <c r="C121" s="217" t="s">
        <v>253</v>
      </c>
      <c r="D121" s="292"/>
      <c r="E121" s="293"/>
      <c r="F121" s="216">
        <v>2726</v>
      </c>
      <c r="G121" s="216">
        <v>2726</v>
      </c>
      <c r="H121" s="216">
        <v>1260</v>
      </c>
      <c r="I121" s="397">
        <f t="shared" si="3"/>
        <v>46.221570066030814</v>
      </c>
    </row>
    <row r="122" spans="1:9" ht="12" customHeight="1">
      <c r="A122" s="206"/>
      <c r="B122" s="207">
        <v>527</v>
      </c>
      <c r="C122" s="217" t="s">
        <v>254</v>
      </c>
      <c r="D122" s="292"/>
      <c r="E122" s="293"/>
      <c r="F122" s="216">
        <v>8190</v>
      </c>
      <c r="G122" s="216">
        <v>9386</v>
      </c>
      <c r="H122" s="216">
        <v>8240</v>
      </c>
      <c r="I122" s="397">
        <f t="shared" si="3"/>
        <v>87.79032601747284</v>
      </c>
    </row>
    <row r="123" spans="1:9" ht="12" customHeight="1">
      <c r="A123" s="206"/>
      <c r="B123" s="207">
        <v>568</v>
      </c>
      <c r="C123" s="217" t="s">
        <v>259</v>
      </c>
      <c r="D123" s="292"/>
      <c r="E123" s="293"/>
      <c r="F123" s="216">
        <v>266</v>
      </c>
      <c r="G123" s="216">
        <v>332</v>
      </c>
      <c r="H123" s="216">
        <v>153</v>
      </c>
      <c r="I123" s="397">
        <f t="shared" si="3"/>
        <v>46.08433734939759</v>
      </c>
    </row>
    <row r="124" spans="1:9" ht="12" customHeight="1">
      <c r="A124" s="206"/>
      <c r="B124" s="207">
        <v>551</v>
      </c>
      <c r="C124" s="217" t="s">
        <v>256</v>
      </c>
      <c r="D124" s="292"/>
      <c r="E124" s="293"/>
      <c r="F124" s="216">
        <v>16606</v>
      </c>
      <c r="G124" s="216">
        <v>16606</v>
      </c>
      <c r="H124" s="216">
        <v>8541</v>
      </c>
      <c r="I124" s="397">
        <f t="shared" si="3"/>
        <v>51.43321690955076</v>
      </c>
    </row>
    <row r="125" spans="1:9" ht="12" customHeight="1">
      <c r="A125" s="294"/>
      <c r="B125" s="295"/>
      <c r="C125" s="296" t="s">
        <v>230</v>
      </c>
      <c r="D125" s="296"/>
      <c r="E125" s="296"/>
      <c r="F125" s="230">
        <f>SUM(F126:F130)</f>
        <v>147607</v>
      </c>
      <c r="G125" s="230">
        <f>SUM(G126:G130)</f>
        <v>163461</v>
      </c>
      <c r="H125" s="230">
        <f>SUM(H126:H130)</f>
        <v>57500</v>
      </c>
      <c r="I125" s="401">
        <f t="shared" si="3"/>
        <v>35.17658646404953</v>
      </c>
    </row>
    <row r="126" spans="1:9" ht="12" customHeight="1">
      <c r="A126" s="206"/>
      <c r="B126" s="207">
        <v>602001</v>
      </c>
      <c r="C126" s="214" t="s">
        <v>307</v>
      </c>
      <c r="D126" s="214"/>
      <c r="E126" s="214"/>
      <c r="F126" s="216">
        <v>122769</v>
      </c>
      <c r="G126" s="216">
        <v>138650</v>
      </c>
      <c r="H126" s="216">
        <v>44670</v>
      </c>
      <c r="I126" s="397">
        <f aca="true" t="shared" si="4" ref="I126:I158">(H126/G126)*100</f>
        <v>32.217814641182834</v>
      </c>
    </row>
    <row r="127" spans="1:9" ht="12" customHeight="1">
      <c r="A127" s="206"/>
      <c r="B127" s="207">
        <v>602011</v>
      </c>
      <c r="C127" s="292" t="s">
        <v>322</v>
      </c>
      <c r="D127" s="292"/>
      <c r="E127" s="293"/>
      <c r="F127" s="216">
        <v>1757</v>
      </c>
      <c r="G127" s="216">
        <v>1757</v>
      </c>
      <c r="H127" s="216">
        <v>1040</v>
      </c>
      <c r="I127" s="397">
        <f t="shared" si="4"/>
        <v>59.19180421172453</v>
      </c>
    </row>
    <row r="128" spans="1:9" ht="12" customHeight="1">
      <c r="A128" s="206"/>
      <c r="B128" s="207">
        <v>602002</v>
      </c>
      <c r="C128" s="217" t="s">
        <v>335</v>
      </c>
      <c r="D128" s="292"/>
      <c r="E128" s="293"/>
      <c r="F128" s="216">
        <v>5825</v>
      </c>
      <c r="G128" s="216">
        <v>5798</v>
      </c>
      <c r="H128" s="216">
        <v>2919</v>
      </c>
      <c r="I128" s="397">
        <f t="shared" si="4"/>
        <v>50.34494653328734</v>
      </c>
    </row>
    <row r="129" spans="1:9" ht="12" customHeight="1">
      <c r="A129" s="206"/>
      <c r="B129" s="207">
        <v>602012</v>
      </c>
      <c r="C129" s="217" t="s">
        <v>336</v>
      </c>
      <c r="D129" s="292"/>
      <c r="E129" s="293"/>
      <c r="F129" s="216">
        <v>650</v>
      </c>
      <c r="G129" s="216">
        <v>650</v>
      </c>
      <c r="H129" s="216">
        <v>330</v>
      </c>
      <c r="I129" s="397">
        <f t="shared" si="4"/>
        <v>50.76923076923077</v>
      </c>
    </row>
    <row r="130" spans="1:9" ht="12" customHeight="1">
      <c r="A130" s="206"/>
      <c r="B130" s="225">
        <v>692</v>
      </c>
      <c r="C130" s="217" t="s">
        <v>340</v>
      </c>
      <c r="D130" s="292"/>
      <c r="E130" s="293"/>
      <c r="F130" s="216">
        <v>16606</v>
      </c>
      <c r="G130" s="216">
        <v>16606</v>
      </c>
      <c r="H130" s="216">
        <v>8541</v>
      </c>
      <c r="I130" s="397">
        <f t="shared" si="4"/>
        <v>51.43321690955076</v>
      </c>
    </row>
    <row r="131" spans="1:9" ht="12" customHeight="1">
      <c r="A131" s="222"/>
      <c r="B131" s="207"/>
      <c r="C131" s="307" t="s">
        <v>298</v>
      </c>
      <c r="D131" s="292" t="s">
        <v>286</v>
      </c>
      <c r="E131" s="293"/>
      <c r="F131" s="216">
        <f>SUM(F113-F125)</f>
        <v>276175</v>
      </c>
      <c r="G131" s="216">
        <f>SUM(G113-G125)</f>
        <v>240630</v>
      </c>
      <c r="H131" s="216">
        <f>SUM(H113-H125)</f>
        <v>163245</v>
      </c>
      <c r="I131" s="397">
        <f t="shared" si="4"/>
        <v>67.84066824585463</v>
      </c>
    </row>
    <row r="132" spans="1:9" ht="12" customHeight="1">
      <c r="A132" s="222"/>
      <c r="B132" s="308"/>
      <c r="C132" s="222"/>
      <c r="D132" s="292" t="s">
        <v>309</v>
      </c>
      <c r="E132" s="293"/>
      <c r="F132" s="209">
        <v>2941</v>
      </c>
      <c r="G132" s="216">
        <v>0</v>
      </c>
      <c r="H132" s="216">
        <v>0</v>
      </c>
      <c r="I132" s="397">
        <v>0</v>
      </c>
    </row>
    <row r="133" spans="1:9" ht="12" customHeight="1">
      <c r="A133" s="294"/>
      <c r="B133" s="295"/>
      <c r="C133" s="241" t="s">
        <v>348</v>
      </c>
      <c r="D133" s="326"/>
      <c r="E133" s="327"/>
      <c r="F133" s="232">
        <f>SUM(F131:F132)</f>
        <v>279116</v>
      </c>
      <c r="G133" s="232">
        <f>SUM(G131:G132)</f>
        <v>240630</v>
      </c>
      <c r="H133" s="232">
        <f>SUM(H131:H132)</f>
        <v>163245</v>
      </c>
      <c r="I133" s="401">
        <f t="shared" si="4"/>
        <v>67.84066824585463</v>
      </c>
    </row>
    <row r="134" spans="1:9" ht="12" customHeight="1">
      <c r="A134" s="285" t="s">
        <v>356</v>
      </c>
      <c r="B134" s="286" t="s">
        <v>357</v>
      </c>
      <c r="C134" s="286"/>
      <c r="D134" s="286"/>
      <c r="E134" s="286"/>
      <c r="F134" s="287"/>
      <c r="G134" s="287"/>
      <c r="H134" s="454"/>
      <c r="I134" s="455"/>
    </row>
    <row r="135" spans="1:9" ht="12" customHeight="1">
      <c r="A135" s="288"/>
      <c r="B135" s="228"/>
      <c r="C135" s="229" t="s">
        <v>219</v>
      </c>
      <c r="D135" s="229"/>
      <c r="E135" s="229"/>
      <c r="F135" s="289">
        <f>SUM(F136:F146)</f>
        <v>413021</v>
      </c>
      <c r="G135" s="289">
        <f>SUM(G136:G146)</f>
        <v>402284</v>
      </c>
      <c r="H135" s="289">
        <f>SUM(H136:H146)</f>
        <v>193224</v>
      </c>
      <c r="I135" s="401">
        <f t="shared" si="4"/>
        <v>48.03173877161409</v>
      </c>
    </row>
    <row r="136" spans="1:9" ht="12" customHeight="1">
      <c r="A136" s="456"/>
      <c r="B136" s="207">
        <v>501</v>
      </c>
      <c r="C136" s="214" t="s">
        <v>244</v>
      </c>
      <c r="D136" s="214"/>
      <c r="E136" s="214"/>
      <c r="F136" s="216">
        <v>13866</v>
      </c>
      <c r="G136" s="398">
        <v>10921</v>
      </c>
      <c r="H136" s="216">
        <v>7676</v>
      </c>
      <c r="I136" s="397">
        <f t="shared" si="4"/>
        <v>70.28660379086165</v>
      </c>
    </row>
    <row r="137" spans="1:9" ht="12" customHeight="1">
      <c r="A137" s="456"/>
      <c r="B137" s="207">
        <v>502</v>
      </c>
      <c r="C137" s="217" t="s">
        <v>245</v>
      </c>
      <c r="D137" s="292"/>
      <c r="E137" s="293"/>
      <c r="F137" s="216">
        <v>153094</v>
      </c>
      <c r="G137" s="398">
        <v>143629</v>
      </c>
      <c r="H137" s="216">
        <v>64958</v>
      </c>
      <c r="I137" s="397">
        <f t="shared" si="4"/>
        <v>45.22624261117184</v>
      </c>
    </row>
    <row r="138" spans="1:9" ht="12" customHeight="1">
      <c r="A138" s="456"/>
      <c r="B138" s="207">
        <v>511</v>
      </c>
      <c r="C138" s="217" t="s">
        <v>332</v>
      </c>
      <c r="D138" s="292"/>
      <c r="E138" s="293"/>
      <c r="F138" s="216">
        <v>6544</v>
      </c>
      <c r="G138" s="398">
        <v>8380</v>
      </c>
      <c r="H138" s="216">
        <v>996</v>
      </c>
      <c r="I138" s="397">
        <f t="shared" si="4"/>
        <v>11.885441527446302</v>
      </c>
    </row>
    <row r="139" spans="1:9" ht="12" customHeight="1">
      <c r="A139" s="456"/>
      <c r="B139" s="207">
        <v>518</v>
      </c>
      <c r="C139" s="217" t="s">
        <v>250</v>
      </c>
      <c r="D139" s="292"/>
      <c r="E139" s="293"/>
      <c r="F139" s="216">
        <v>4803</v>
      </c>
      <c r="G139" s="398">
        <v>3677</v>
      </c>
      <c r="H139" s="216">
        <v>2677</v>
      </c>
      <c r="I139" s="397">
        <f t="shared" si="4"/>
        <v>72.80391623606201</v>
      </c>
    </row>
    <row r="140" spans="1:9" ht="12" customHeight="1">
      <c r="A140" s="456"/>
      <c r="B140" s="207">
        <v>521001</v>
      </c>
      <c r="C140" s="217" t="s">
        <v>279</v>
      </c>
      <c r="D140" s="292"/>
      <c r="E140" s="293"/>
      <c r="F140" s="216">
        <v>78922</v>
      </c>
      <c r="G140" s="398">
        <v>78922</v>
      </c>
      <c r="H140" s="216">
        <v>38256</v>
      </c>
      <c r="I140" s="397">
        <f t="shared" si="4"/>
        <v>48.47317604723651</v>
      </c>
    </row>
    <row r="141" spans="1:9" ht="12" customHeight="1">
      <c r="A141" s="456"/>
      <c r="B141" s="207">
        <v>521002</v>
      </c>
      <c r="C141" s="217" t="s">
        <v>333</v>
      </c>
      <c r="D141" s="292"/>
      <c r="E141" s="293"/>
      <c r="F141" s="216">
        <v>220</v>
      </c>
      <c r="G141" s="398">
        <v>220</v>
      </c>
      <c r="H141" s="216">
        <v>317</v>
      </c>
      <c r="I141" s="397">
        <f t="shared" si="4"/>
        <v>144.0909090909091</v>
      </c>
    </row>
    <row r="142" spans="1:9" ht="12" customHeight="1">
      <c r="A142" s="456"/>
      <c r="B142" s="207">
        <v>524</v>
      </c>
      <c r="C142" s="214" t="s">
        <v>252</v>
      </c>
      <c r="D142" s="214"/>
      <c r="E142" s="214"/>
      <c r="F142" s="216">
        <v>27761</v>
      </c>
      <c r="G142" s="398">
        <v>27761</v>
      </c>
      <c r="H142" s="216">
        <v>13480</v>
      </c>
      <c r="I142" s="397">
        <f t="shared" si="4"/>
        <v>48.557328626490396</v>
      </c>
    </row>
    <row r="143" spans="1:9" ht="12" customHeight="1">
      <c r="A143" s="456"/>
      <c r="B143" s="207">
        <v>525</v>
      </c>
      <c r="C143" s="217" t="s">
        <v>253</v>
      </c>
      <c r="D143" s="292"/>
      <c r="E143" s="293"/>
      <c r="F143" s="216">
        <v>1795</v>
      </c>
      <c r="G143" s="398">
        <v>1795</v>
      </c>
      <c r="H143" s="216">
        <v>1005</v>
      </c>
      <c r="I143" s="397">
        <f t="shared" si="4"/>
        <v>55.98885793871866</v>
      </c>
    </row>
    <row r="144" spans="1:9" ht="12" customHeight="1">
      <c r="A144" s="456"/>
      <c r="B144" s="207">
        <v>527</v>
      </c>
      <c r="C144" s="217" t="s">
        <v>254</v>
      </c>
      <c r="D144" s="292"/>
      <c r="E144" s="293"/>
      <c r="F144" s="216">
        <v>4443</v>
      </c>
      <c r="G144" s="398">
        <v>5340</v>
      </c>
      <c r="H144" s="216">
        <v>3001</v>
      </c>
      <c r="I144" s="397">
        <f t="shared" si="4"/>
        <v>56.19850187265918</v>
      </c>
    </row>
    <row r="145" spans="1:9" ht="12" customHeight="1">
      <c r="A145" s="456"/>
      <c r="B145" s="207">
        <v>568</v>
      </c>
      <c r="C145" s="217" t="s">
        <v>259</v>
      </c>
      <c r="D145" s="292"/>
      <c r="E145" s="293"/>
      <c r="F145" s="216">
        <v>365</v>
      </c>
      <c r="G145" s="398">
        <v>431</v>
      </c>
      <c r="H145" s="216">
        <v>254</v>
      </c>
      <c r="I145" s="397">
        <f t="shared" si="4"/>
        <v>58.93271461716937</v>
      </c>
    </row>
    <row r="146" spans="1:9" ht="12" customHeight="1">
      <c r="A146" s="456"/>
      <c r="B146" s="207">
        <v>551</v>
      </c>
      <c r="C146" s="217" t="s">
        <v>256</v>
      </c>
      <c r="D146" s="292"/>
      <c r="E146" s="293"/>
      <c r="F146" s="216">
        <v>121208</v>
      </c>
      <c r="G146" s="398">
        <v>121208</v>
      </c>
      <c r="H146" s="216">
        <v>60604</v>
      </c>
      <c r="I146" s="397">
        <f>(H146/G146)*100</f>
        <v>50</v>
      </c>
    </row>
    <row r="147" spans="1:9" ht="12" customHeight="1">
      <c r="A147" s="294"/>
      <c r="B147" s="295"/>
      <c r="C147" s="296" t="s">
        <v>230</v>
      </c>
      <c r="D147" s="296"/>
      <c r="E147" s="296"/>
      <c r="F147" s="230">
        <f>SUM(F148:F151)</f>
        <v>207056</v>
      </c>
      <c r="G147" s="230">
        <f>SUM(G148:G151)</f>
        <v>217939</v>
      </c>
      <c r="H147" s="230">
        <f>SUM(H148:H151)</f>
        <v>109279</v>
      </c>
      <c r="I147" s="401">
        <f t="shared" si="4"/>
        <v>50.14201221442697</v>
      </c>
    </row>
    <row r="148" spans="1:9" ht="12" customHeight="1">
      <c r="A148" s="456"/>
      <c r="B148" s="207">
        <v>602001</v>
      </c>
      <c r="C148" s="214" t="s">
        <v>307</v>
      </c>
      <c r="D148" s="214"/>
      <c r="E148" s="214"/>
      <c r="F148" s="216">
        <v>61522</v>
      </c>
      <c r="G148" s="398">
        <v>72530</v>
      </c>
      <c r="H148" s="216">
        <v>36880</v>
      </c>
      <c r="I148" s="397">
        <f t="shared" si="4"/>
        <v>50.847924996553154</v>
      </c>
    </row>
    <row r="149" spans="1:9" ht="12" customHeight="1">
      <c r="A149" s="456"/>
      <c r="B149" s="207">
        <v>602011</v>
      </c>
      <c r="C149" s="292" t="s">
        <v>322</v>
      </c>
      <c r="D149" s="292"/>
      <c r="E149" s="293"/>
      <c r="F149" s="216">
        <v>2268</v>
      </c>
      <c r="G149" s="398">
        <v>2268</v>
      </c>
      <c r="H149" s="216">
        <v>829</v>
      </c>
      <c r="I149" s="397">
        <f t="shared" si="4"/>
        <v>36.552028218694886</v>
      </c>
    </row>
    <row r="150" spans="1:9" ht="12" customHeight="1">
      <c r="A150" s="456"/>
      <c r="B150" s="207">
        <v>602002</v>
      </c>
      <c r="C150" s="217" t="s">
        <v>335</v>
      </c>
      <c r="D150" s="292"/>
      <c r="E150" s="293"/>
      <c r="F150" s="216">
        <v>22058</v>
      </c>
      <c r="G150" s="398">
        <v>21933</v>
      </c>
      <c r="H150" s="216">
        <v>10966</v>
      </c>
      <c r="I150" s="397">
        <f t="shared" si="4"/>
        <v>49.9977203300962</v>
      </c>
    </row>
    <row r="151" spans="1:9" ht="12" customHeight="1">
      <c r="A151" s="456"/>
      <c r="B151" s="225">
        <v>692</v>
      </c>
      <c r="C151" s="217" t="s">
        <v>340</v>
      </c>
      <c r="D151" s="292"/>
      <c r="E151" s="293"/>
      <c r="F151" s="216">
        <v>121208</v>
      </c>
      <c r="G151" s="398">
        <v>121208</v>
      </c>
      <c r="H151" s="216">
        <v>60604</v>
      </c>
      <c r="I151" s="397">
        <f t="shared" si="4"/>
        <v>50</v>
      </c>
    </row>
    <row r="152" spans="1:9" ht="12" customHeight="1">
      <c r="A152" s="222"/>
      <c r="B152" s="207"/>
      <c r="C152" s="307" t="s">
        <v>298</v>
      </c>
      <c r="D152" s="292" t="s">
        <v>286</v>
      </c>
      <c r="E152" s="293"/>
      <c r="F152" s="216">
        <f>SUM(F135-F147)</f>
        <v>205965</v>
      </c>
      <c r="G152" s="216">
        <f>SUM(G135-G147)</f>
        <v>184345</v>
      </c>
      <c r="H152" s="216">
        <f>SUM(H135-H147)</f>
        <v>83945</v>
      </c>
      <c r="I152" s="397">
        <f t="shared" si="4"/>
        <v>45.53690091947164</v>
      </c>
    </row>
    <row r="153" spans="1:9" ht="12" customHeight="1">
      <c r="A153" s="222"/>
      <c r="B153" s="308"/>
      <c r="C153" s="222"/>
      <c r="D153" s="292" t="s">
        <v>309</v>
      </c>
      <c r="E153" s="293"/>
      <c r="F153" s="209">
        <v>0</v>
      </c>
      <c r="G153" s="216">
        <v>0</v>
      </c>
      <c r="H153" s="216">
        <v>0</v>
      </c>
      <c r="I153" s="397">
        <v>0</v>
      </c>
    </row>
    <row r="154" spans="1:9" ht="12" customHeight="1">
      <c r="A154" s="294"/>
      <c r="B154" s="295"/>
      <c r="C154" s="241" t="s">
        <v>348</v>
      </c>
      <c r="D154" s="326"/>
      <c r="E154" s="327"/>
      <c r="F154" s="232">
        <f>SUM(F152:F153)</f>
        <v>205965</v>
      </c>
      <c r="G154" s="232">
        <f>SUM(G152:G153)</f>
        <v>184345</v>
      </c>
      <c r="H154" s="232">
        <f>SUM(H152:H153)</f>
        <v>83945</v>
      </c>
      <c r="I154" s="401">
        <f t="shared" si="4"/>
        <v>45.53690091947164</v>
      </c>
    </row>
    <row r="155" spans="1:9" ht="12" customHeight="1">
      <c r="A155" s="285" t="s">
        <v>358</v>
      </c>
      <c r="B155" s="286" t="s">
        <v>359</v>
      </c>
      <c r="C155" s="286"/>
      <c r="D155" s="286"/>
      <c r="E155" s="286"/>
      <c r="F155" s="287"/>
      <c r="G155" s="287"/>
      <c r="H155" s="454"/>
      <c r="I155" s="455"/>
    </row>
    <row r="156" spans="1:9" ht="12" customHeight="1">
      <c r="A156" s="288"/>
      <c r="B156" s="228"/>
      <c r="C156" s="229" t="s">
        <v>219</v>
      </c>
      <c r="D156" s="229"/>
      <c r="E156" s="229"/>
      <c r="F156" s="289">
        <f>SUM(F157:F164)</f>
        <v>10632</v>
      </c>
      <c r="G156" s="289">
        <f>SUM(G157:G163)</f>
        <v>8949</v>
      </c>
      <c r="H156" s="289">
        <f>SUM(H157:H163)</f>
        <v>4083</v>
      </c>
      <c r="I156" s="401">
        <f t="shared" si="4"/>
        <v>45.62520952061683</v>
      </c>
    </row>
    <row r="157" spans="1:9" ht="12" customHeight="1">
      <c r="A157" s="456"/>
      <c r="B157" s="207">
        <v>501</v>
      </c>
      <c r="C157" s="214" t="s">
        <v>244</v>
      </c>
      <c r="D157" s="214"/>
      <c r="E157" s="214"/>
      <c r="F157" s="216">
        <v>110</v>
      </c>
      <c r="G157" s="398">
        <v>60</v>
      </c>
      <c r="H157" s="216">
        <v>76</v>
      </c>
      <c r="I157" s="397">
        <f t="shared" si="4"/>
        <v>126.66666666666666</v>
      </c>
    </row>
    <row r="158" spans="1:9" ht="12" customHeight="1">
      <c r="A158" s="456"/>
      <c r="B158" s="225">
        <v>504</v>
      </c>
      <c r="C158" s="217" t="s">
        <v>331</v>
      </c>
      <c r="D158" s="292"/>
      <c r="E158" s="293"/>
      <c r="F158" s="216">
        <v>996</v>
      </c>
      <c r="G158" s="398">
        <v>900</v>
      </c>
      <c r="H158" s="216">
        <v>193</v>
      </c>
      <c r="I158" s="397">
        <f t="shared" si="4"/>
        <v>21.444444444444443</v>
      </c>
    </row>
    <row r="159" spans="1:9" ht="12" customHeight="1">
      <c r="A159" s="456"/>
      <c r="B159" s="207">
        <v>518</v>
      </c>
      <c r="C159" s="217" t="s">
        <v>250</v>
      </c>
      <c r="D159" s="292"/>
      <c r="E159" s="293"/>
      <c r="F159" s="216">
        <v>100</v>
      </c>
      <c r="G159" s="398">
        <v>50</v>
      </c>
      <c r="H159" s="216">
        <v>42</v>
      </c>
      <c r="I159" s="397">
        <f aca="true" t="shared" si="5" ref="I159:I192">(H159/G159)*100</f>
        <v>84</v>
      </c>
    </row>
    <row r="160" spans="1:9" ht="12" customHeight="1">
      <c r="A160" s="456"/>
      <c r="B160" s="207">
        <v>521001</v>
      </c>
      <c r="C160" s="217" t="s">
        <v>279</v>
      </c>
      <c r="D160" s="292"/>
      <c r="E160" s="293"/>
      <c r="F160" s="216">
        <v>5828</v>
      </c>
      <c r="G160" s="398">
        <v>5828</v>
      </c>
      <c r="H160" s="216">
        <v>2553</v>
      </c>
      <c r="I160" s="397">
        <f t="shared" si="5"/>
        <v>43.80576527110501</v>
      </c>
    </row>
    <row r="161" spans="1:9" ht="12" customHeight="1">
      <c r="A161" s="456"/>
      <c r="B161" s="207">
        <v>524</v>
      </c>
      <c r="C161" s="214" t="s">
        <v>252</v>
      </c>
      <c r="D161" s="214"/>
      <c r="E161" s="214"/>
      <c r="F161" s="216">
        <v>2051</v>
      </c>
      <c r="G161" s="398">
        <v>1429</v>
      </c>
      <c r="H161" s="216">
        <v>880</v>
      </c>
      <c r="I161" s="397">
        <f t="shared" si="5"/>
        <v>61.5815255423373</v>
      </c>
    </row>
    <row r="162" spans="1:9" ht="12" customHeight="1">
      <c r="A162" s="456"/>
      <c r="B162" s="207">
        <v>525</v>
      </c>
      <c r="C162" s="217" t="s">
        <v>253</v>
      </c>
      <c r="D162" s="292"/>
      <c r="E162" s="293"/>
      <c r="F162" s="216">
        <v>204</v>
      </c>
      <c r="G162" s="398">
        <v>204</v>
      </c>
      <c r="H162" s="216">
        <v>102</v>
      </c>
      <c r="I162" s="397">
        <f t="shared" si="5"/>
        <v>50</v>
      </c>
    </row>
    <row r="163" spans="1:9" ht="12" customHeight="1">
      <c r="A163" s="456"/>
      <c r="B163" s="207">
        <v>527</v>
      </c>
      <c r="C163" s="217" t="s">
        <v>254</v>
      </c>
      <c r="D163" s="292"/>
      <c r="E163" s="293"/>
      <c r="F163" s="216">
        <v>419</v>
      </c>
      <c r="G163" s="398">
        <v>478</v>
      </c>
      <c r="H163" s="216">
        <v>237</v>
      </c>
      <c r="I163" s="397">
        <f t="shared" si="5"/>
        <v>49.58158995815899</v>
      </c>
    </row>
    <row r="164" spans="1:9" ht="12" customHeight="1">
      <c r="A164" s="456"/>
      <c r="B164" s="207">
        <v>551</v>
      </c>
      <c r="C164" s="217" t="s">
        <v>256</v>
      </c>
      <c r="D164" s="292"/>
      <c r="E164" s="293"/>
      <c r="F164" s="216">
        <v>924</v>
      </c>
      <c r="G164" s="398">
        <v>0</v>
      </c>
      <c r="H164" s="216">
        <v>0</v>
      </c>
      <c r="I164" s="397">
        <v>0</v>
      </c>
    </row>
    <row r="165" spans="1:9" ht="12" customHeight="1">
      <c r="A165" s="294"/>
      <c r="B165" s="295"/>
      <c r="C165" s="296" t="s">
        <v>230</v>
      </c>
      <c r="D165" s="296"/>
      <c r="E165" s="296"/>
      <c r="F165" s="230">
        <f>SUM(F166:F167)</f>
        <v>2364</v>
      </c>
      <c r="G165" s="230">
        <f>SUM(G166:G166)</f>
        <v>1440</v>
      </c>
      <c r="H165" s="230">
        <f>SUM(H166:H166)</f>
        <v>412</v>
      </c>
      <c r="I165" s="401">
        <f t="shared" si="5"/>
        <v>28.61111111111111</v>
      </c>
    </row>
    <row r="166" spans="1:9" ht="12" customHeight="1">
      <c r="A166" s="456"/>
      <c r="B166" s="207">
        <v>604</v>
      </c>
      <c r="C166" s="217" t="s">
        <v>337</v>
      </c>
      <c r="D166" s="292"/>
      <c r="E166" s="293"/>
      <c r="F166" s="216">
        <v>1440</v>
      </c>
      <c r="G166" s="398">
        <v>1440</v>
      </c>
      <c r="H166" s="216">
        <v>412</v>
      </c>
      <c r="I166" s="397">
        <f t="shared" si="5"/>
        <v>28.61111111111111</v>
      </c>
    </row>
    <row r="167" spans="1:9" ht="12" customHeight="1">
      <c r="A167" s="456"/>
      <c r="B167" s="225">
        <v>692</v>
      </c>
      <c r="C167" s="217" t="s">
        <v>340</v>
      </c>
      <c r="D167" s="292"/>
      <c r="E167" s="293"/>
      <c r="F167" s="216">
        <v>924</v>
      </c>
      <c r="G167" s="398">
        <v>0</v>
      </c>
      <c r="H167" s="216">
        <v>0</v>
      </c>
      <c r="I167" s="397">
        <v>0</v>
      </c>
    </row>
    <row r="168" spans="1:9" ht="12" customHeight="1">
      <c r="A168" s="222"/>
      <c r="B168" s="207"/>
      <c r="C168" s="307" t="s">
        <v>298</v>
      </c>
      <c r="D168" s="292" t="s">
        <v>286</v>
      </c>
      <c r="E168" s="293"/>
      <c r="F168" s="216">
        <f>SUM(F156-F165)</f>
        <v>8268</v>
      </c>
      <c r="G168" s="216">
        <f>SUM(G156-G165)</f>
        <v>7509</v>
      </c>
      <c r="H168" s="216">
        <f>SUM(H156-H165)</f>
        <v>3671</v>
      </c>
      <c r="I168" s="397">
        <f t="shared" si="5"/>
        <v>48.8880010653882</v>
      </c>
    </row>
    <row r="169" spans="1:9" ht="12" customHeight="1">
      <c r="A169" s="222"/>
      <c r="B169" s="308"/>
      <c r="C169" s="222"/>
      <c r="D169" s="292" t="s">
        <v>309</v>
      </c>
      <c r="E169" s="293"/>
      <c r="F169" s="209">
        <v>0</v>
      </c>
      <c r="G169" s="216">
        <v>0</v>
      </c>
      <c r="H169" s="216">
        <v>0</v>
      </c>
      <c r="I169" s="397">
        <v>0</v>
      </c>
    </row>
    <row r="170" spans="1:9" ht="12" customHeight="1">
      <c r="A170" s="294"/>
      <c r="B170" s="295"/>
      <c r="C170" s="241" t="s">
        <v>348</v>
      </c>
      <c r="D170" s="326"/>
      <c r="E170" s="327"/>
      <c r="F170" s="232">
        <f>SUM(F168:F169)</f>
        <v>8268</v>
      </c>
      <c r="G170" s="232">
        <f>SUM(G168:G169)</f>
        <v>7509</v>
      </c>
      <c r="H170" s="232">
        <f>SUM(H168:H169)</f>
        <v>3671</v>
      </c>
      <c r="I170" s="401">
        <f t="shared" si="5"/>
        <v>48.8880010653882</v>
      </c>
    </row>
    <row r="171" spans="1:9" ht="12" customHeight="1">
      <c r="A171" s="285" t="s">
        <v>360</v>
      </c>
      <c r="B171" s="286" t="s">
        <v>361</v>
      </c>
      <c r="C171" s="286"/>
      <c r="D171" s="286"/>
      <c r="E171" s="286"/>
      <c r="F171" s="287"/>
      <c r="G171" s="287"/>
      <c r="H171" s="454"/>
      <c r="I171" s="455"/>
    </row>
    <row r="172" spans="1:9" ht="12" customHeight="1">
      <c r="A172" s="288"/>
      <c r="B172" s="228"/>
      <c r="C172" s="229" t="s">
        <v>219</v>
      </c>
      <c r="D172" s="229"/>
      <c r="E172" s="229"/>
      <c r="F172" s="289">
        <f>SUM(F173:F182)</f>
        <v>140190</v>
      </c>
      <c r="G172" s="289">
        <f>SUM(G173:G182)</f>
        <v>138712</v>
      </c>
      <c r="H172" s="289">
        <f>SUM(H173:H182)</f>
        <v>78257</v>
      </c>
      <c r="I172" s="401">
        <f t="shared" si="5"/>
        <v>56.41689255435723</v>
      </c>
    </row>
    <row r="173" spans="1:9" ht="12" customHeight="1">
      <c r="A173" s="456"/>
      <c r="B173" s="207">
        <v>501</v>
      </c>
      <c r="C173" s="214" t="s">
        <v>244</v>
      </c>
      <c r="D173" s="214"/>
      <c r="E173" s="214"/>
      <c r="F173" s="216">
        <v>3125</v>
      </c>
      <c r="G173" s="398">
        <v>3136</v>
      </c>
      <c r="H173" s="216">
        <v>1284</v>
      </c>
      <c r="I173" s="397">
        <f t="shared" si="5"/>
        <v>40.94387755102041</v>
      </c>
    </row>
    <row r="174" spans="1:9" ht="12" customHeight="1">
      <c r="A174" s="456"/>
      <c r="B174" s="207">
        <v>502</v>
      </c>
      <c r="C174" s="217" t="s">
        <v>245</v>
      </c>
      <c r="D174" s="292"/>
      <c r="E174" s="293"/>
      <c r="F174" s="216">
        <v>38872</v>
      </c>
      <c r="G174" s="398">
        <v>35297</v>
      </c>
      <c r="H174" s="216">
        <v>29520</v>
      </c>
      <c r="I174" s="397">
        <f t="shared" si="5"/>
        <v>83.63316995778678</v>
      </c>
    </row>
    <row r="175" spans="1:9" ht="12" customHeight="1">
      <c r="A175" s="456"/>
      <c r="B175" s="207">
        <v>511</v>
      </c>
      <c r="C175" s="217" t="s">
        <v>332</v>
      </c>
      <c r="D175" s="292"/>
      <c r="E175" s="293"/>
      <c r="F175" s="216">
        <v>523</v>
      </c>
      <c r="G175" s="398">
        <v>1374</v>
      </c>
      <c r="H175" s="216">
        <v>55</v>
      </c>
      <c r="I175" s="397">
        <f t="shared" si="5"/>
        <v>4.002911208151383</v>
      </c>
    </row>
    <row r="176" spans="1:9" ht="12" customHeight="1">
      <c r="A176" s="456"/>
      <c r="B176" s="207">
        <v>518</v>
      </c>
      <c r="C176" s="217" t="s">
        <v>250</v>
      </c>
      <c r="D176" s="292"/>
      <c r="E176" s="293"/>
      <c r="F176" s="216">
        <v>4252</v>
      </c>
      <c r="G176" s="398">
        <v>5658</v>
      </c>
      <c r="H176" s="216">
        <v>1182</v>
      </c>
      <c r="I176" s="397">
        <f t="shared" si="5"/>
        <v>20.890774125132555</v>
      </c>
    </row>
    <row r="177" spans="1:9" ht="12" customHeight="1">
      <c r="A177" s="456"/>
      <c r="B177" s="207">
        <v>521001</v>
      </c>
      <c r="C177" s="217" t="s">
        <v>279</v>
      </c>
      <c r="D177" s="292"/>
      <c r="E177" s="293"/>
      <c r="F177" s="216">
        <v>26653</v>
      </c>
      <c r="G177" s="398">
        <v>26653</v>
      </c>
      <c r="H177" s="216">
        <v>12841</v>
      </c>
      <c r="I177" s="397">
        <f t="shared" si="5"/>
        <v>48.17844145124376</v>
      </c>
    </row>
    <row r="178" spans="1:9" ht="12" customHeight="1">
      <c r="A178" s="456"/>
      <c r="B178" s="207">
        <v>524</v>
      </c>
      <c r="C178" s="214" t="s">
        <v>252</v>
      </c>
      <c r="D178" s="214"/>
      <c r="E178" s="214"/>
      <c r="F178" s="216">
        <v>9382</v>
      </c>
      <c r="G178" s="398">
        <v>8846</v>
      </c>
      <c r="H178" s="216">
        <v>4522</v>
      </c>
      <c r="I178" s="397">
        <f t="shared" si="5"/>
        <v>51.119149898259096</v>
      </c>
    </row>
    <row r="179" spans="1:9" ht="12" customHeight="1">
      <c r="A179" s="456"/>
      <c r="B179" s="207">
        <v>525</v>
      </c>
      <c r="C179" s="217" t="s">
        <v>253</v>
      </c>
      <c r="D179" s="292"/>
      <c r="E179" s="293"/>
      <c r="F179" s="216">
        <v>408</v>
      </c>
      <c r="G179" s="398">
        <v>408</v>
      </c>
      <c r="H179" s="216">
        <v>264</v>
      </c>
      <c r="I179" s="397">
        <f t="shared" si="5"/>
        <v>64.70588235294117</v>
      </c>
    </row>
    <row r="180" spans="1:9" ht="12" customHeight="1">
      <c r="A180" s="456"/>
      <c r="B180" s="207">
        <v>527</v>
      </c>
      <c r="C180" s="217" t="s">
        <v>254</v>
      </c>
      <c r="D180" s="292"/>
      <c r="E180" s="293"/>
      <c r="F180" s="216">
        <v>1951</v>
      </c>
      <c r="G180" s="398">
        <v>2250</v>
      </c>
      <c r="H180" s="216">
        <v>1146</v>
      </c>
      <c r="I180" s="397">
        <f t="shared" si="5"/>
        <v>50.93333333333333</v>
      </c>
    </row>
    <row r="181" spans="1:9" ht="12" customHeight="1">
      <c r="A181" s="456"/>
      <c r="B181" s="207">
        <v>568</v>
      </c>
      <c r="C181" s="217" t="s">
        <v>259</v>
      </c>
      <c r="D181" s="292"/>
      <c r="E181" s="293"/>
      <c r="F181" s="216">
        <v>365</v>
      </c>
      <c r="G181" s="398">
        <v>431</v>
      </c>
      <c r="H181" s="216">
        <v>114</v>
      </c>
      <c r="I181" s="397">
        <f t="shared" si="5"/>
        <v>26.450116009280745</v>
      </c>
    </row>
    <row r="182" spans="1:9" ht="12" customHeight="1">
      <c r="A182" s="456"/>
      <c r="B182" s="207">
        <v>551</v>
      </c>
      <c r="C182" s="217" t="s">
        <v>256</v>
      </c>
      <c r="D182" s="292"/>
      <c r="E182" s="293"/>
      <c r="F182" s="216">
        <v>54659</v>
      </c>
      <c r="G182" s="398">
        <v>54659</v>
      </c>
      <c r="H182" s="216">
        <v>27329</v>
      </c>
      <c r="I182" s="397">
        <f t="shared" si="5"/>
        <v>49.999085237563804</v>
      </c>
    </row>
    <row r="183" spans="1:9" ht="12" customHeight="1">
      <c r="A183" s="294"/>
      <c r="B183" s="295"/>
      <c r="C183" s="296" t="s">
        <v>230</v>
      </c>
      <c r="D183" s="296"/>
      <c r="E183" s="296"/>
      <c r="F183" s="230">
        <f>SUM(F184:F187)</f>
        <v>68817</v>
      </c>
      <c r="G183" s="230">
        <f>SUM(G184:G187)</f>
        <v>69433</v>
      </c>
      <c r="H183" s="230">
        <f>SUM(H184:H187)</f>
        <v>33808</v>
      </c>
      <c r="I183" s="401">
        <f t="shared" si="5"/>
        <v>48.6915443665116</v>
      </c>
    </row>
    <row r="184" spans="1:9" ht="12" customHeight="1">
      <c r="A184" s="456"/>
      <c r="B184" s="207">
        <v>602001</v>
      </c>
      <c r="C184" s="214" t="s">
        <v>307</v>
      </c>
      <c r="D184" s="214"/>
      <c r="E184" s="214"/>
      <c r="F184" s="216">
        <v>10732</v>
      </c>
      <c r="G184" s="398">
        <v>11348</v>
      </c>
      <c r="H184" s="216">
        <v>4767</v>
      </c>
      <c r="I184" s="397">
        <f t="shared" si="5"/>
        <v>42.00740218540712</v>
      </c>
    </row>
    <row r="185" spans="1:9" ht="12" customHeight="1">
      <c r="A185" s="456"/>
      <c r="B185" s="207">
        <v>602011</v>
      </c>
      <c r="C185" s="292" t="s">
        <v>322</v>
      </c>
      <c r="D185" s="292"/>
      <c r="E185" s="293"/>
      <c r="F185" s="216">
        <v>279</v>
      </c>
      <c r="G185" s="398">
        <v>279</v>
      </c>
      <c r="H185" s="216">
        <v>139</v>
      </c>
      <c r="I185" s="397">
        <f t="shared" si="5"/>
        <v>49.82078853046595</v>
      </c>
    </row>
    <row r="186" spans="1:9" ht="12" customHeight="1">
      <c r="A186" s="456"/>
      <c r="B186" s="207">
        <v>602002</v>
      </c>
      <c r="C186" s="217" t="s">
        <v>335</v>
      </c>
      <c r="D186" s="292"/>
      <c r="E186" s="293"/>
      <c r="F186" s="216">
        <v>3147</v>
      </c>
      <c r="G186" s="398">
        <v>3147</v>
      </c>
      <c r="H186" s="216">
        <v>1573</v>
      </c>
      <c r="I186" s="397">
        <f t="shared" si="5"/>
        <v>49.984111852557994</v>
      </c>
    </row>
    <row r="187" spans="1:9" ht="12" customHeight="1">
      <c r="A187" s="456"/>
      <c r="B187" s="225">
        <v>692</v>
      </c>
      <c r="C187" s="217" t="s">
        <v>340</v>
      </c>
      <c r="D187" s="292"/>
      <c r="E187" s="293"/>
      <c r="F187" s="216">
        <v>54659</v>
      </c>
      <c r="G187" s="398">
        <v>54659</v>
      </c>
      <c r="H187" s="216">
        <v>27329</v>
      </c>
      <c r="I187" s="397">
        <f t="shared" si="5"/>
        <v>49.999085237563804</v>
      </c>
    </row>
    <row r="188" spans="1:9" ht="12" customHeight="1">
      <c r="A188" s="222"/>
      <c r="B188" s="207"/>
      <c r="C188" s="307" t="s">
        <v>298</v>
      </c>
      <c r="D188" s="292" t="s">
        <v>286</v>
      </c>
      <c r="E188" s="293"/>
      <c r="F188" s="216">
        <f>SUM(F172-F183)</f>
        <v>71373</v>
      </c>
      <c r="G188" s="216">
        <f>SUM(G172-G183)</f>
        <v>69279</v>
      </c>
      <c r="H188" s="216">
        <f>SUM(H172-H183)</f>
        <v>44449</v>
      </c>
      <c r="I188" s="397">
        <f t="shared" si="5"/>
        <v>64.15941338645187</v>
      </c>
    </row>
    <row r="189" spans="1:9" ht="12" customHeight="1">
      <c r="A189" s="222"/>
      <c r="B189" s="308"/>
      <c r="C189" s="222"/>
      <c r="D189" s="292" t="s">
        <v>309</v>
      </c>
      <c r="E189" s="293"/>
      <c r="F189" s="215">
        <v>0</v>
      </c>
      <c r="G189" s="216">
        <v>0</v>
      </c>
      <c r="H189" s="216">
        <v>0</v>
      </c>
      <c r="I189" s="397">
        <v>0</v>
      </c>
    </row>
    <row r="190" spans="1:9" ht="11.25" customHeight="1">
      <c r="A190" s="294"/>
      <c r="B190" s="295"/>
      <c r="C190" s="241" t="s">
        <v>348</v>
      </c>
      <c r="D190" s="326"/>
      <c r="E190" s="327"/>
      <c r="F190" s="232">
        <f>SUM(F188:F189)</f>
        <v>71373</v>
      </c>
      <c r="G190" s="232">
        <f>SUM(G188:G189)</f>
        <v>69279</v>
      </c>
      <c r="H190" s="232">
        <f>SUM(H188:H189)</f>
        <v>44449</v>
      </c>
      <c r="I190" s="401">
        <f t="shared" si="5"/>
        <v>64.15941338645187</v>
      </c>
    </row>
    <row r="191" spans="1:9" ht="13.5">
      <c r="A191" s="285" t="s">
        <v>362</v>
      </c>
      <c r="B191" s="286" t="s">
        <v>363</v>
      </c>
      <c r="C191" s="286"/>
      <c r="D191" s="286"/>
      <c r="E191" s="286"/>
      <c r="F191" s="287"/>
      <c r="G191" s="287"/>
      <c r="H191" s="454"/>
      <c r="I191" s="455"/>
    </row>
    <row r="192" spans="1:9" ht="12.75">
      <c r="A192" s="288"/>
      <c r="B192" s="228"/>
      <c r="C192" s="229" t="s">
        <v>219</v>
      </c>
      <c r="D192" s="229"/>
      <c r="E192" s="229"/>
      <c r="F192" s="289">
        <f>SUM(F193:F202)</f>
        <v>147382</v>
      </c>
      <c r="G192" s="289">
        <f>SUM(G193:G202)</f>
        <v>168500</v>
      </c>
      <c r="H192" s="289">
        <f>SUM(H193:H202)</f>
        <v>61991</v>
      </c>
      <c r="I192" s="401">
        <f t="shared" si="5"/>
        <v>36.78991097922849</v>
      </c>
    </row>
    <row r="193" spans="1:9" ht="12.75">
      <c r="A193" s="456"/>
      <c r="B193" s="207">
        <v>501</v>
      </c>
      <c r="C193" s="214" t="s">
        <v>244</v>
      </c>
      <c r="D193" s="214"/>
      <c r="E193" s="214"/>
      <c r="F193" s="216">
        <v>8354</v>
      </c>
      <c r="G193" s="398">
        <v>3701</v>
      </c>
      <c r="H193" s="216">
        <v>3916</v>
      </c>
      <c r="I193" s="397">
        <f aca="true" t="shared" si="6" ref="I193:I212">(H193/G193)*100</f>
        <v>105.8092407457444</v>
      </c>
    </row>
    <row r="194" spans="1:9" ht="12.75">
      <c r="A194" s="456"/>
      <c r="B194" s="207">
        <v>502</v>
      </c>
      <c r="C194" s="217" t="s">
        <v>245</v>
      </c>
      <c r="D194" s="292"/>
      <c r="E194" s="293"/>
      <c r="F194" s="216">
        <v>53874</v>
      </c>
      <c r="G194" s="398">
        <v>50884</v>
      </c>
      <c r="H194" s="216">
        <v>38933</v>
      </c>
      <c r="I194" s="397">
        <f t="shared" si="6"/>
        <v>76.51324581400833</v>
      </c>
    </row>
    <row r="195" spans="1:9" ht="12.75">
      <c r="A195" s="456"/>
      <c r="B195" s="207">
        <v>511</v>
      </c>
      <c r="C195" s="217" t="s">
        <v>332</v>
      </c>
      <c r="D195" s="292"/>
      <c r="E195" s="293"/>
      <c r="F195" s="216">
        <v>31820</v>
      </c>
      <c r="G195" s="398">
        <v>65571</v>
      </c>
      <c r="H195" s="216">
        <v>108</v>
      </c>
      <c r="I195" s="397">
        <f t="shared" si="6"/>
        <v>0.1647069588690122</v>
      </c>
    </row>
    <row r="196" spans="1:9" ht="12.75">
      <c r="A196" s="456"/>
      <c r="B196" s="207">
        <v>518</v>
      </c>
      <c r="C196" s="217" t="s">
        <v>250</v>
      </c>
      <c r="D196" s="292"/>
      <c r="E196" s="293"/>
      <c r="F196" s="216">
        <v>15418</v>
      </c>
      <c r="G196" s="398">
        <v>11009</v>
      </c>
      <c r="H196" s="216">
        <v>982</v>
      </c>
      <c r="I196" s="397">
        <f t="shared" si="6"/>
        <v>8.919974566263967</v>
      </c>
    </row>
    <row r="197" spans="1:9" ht="12.75">
      <c r="A197" s="456"/>
      <c r="B197" s="207">
        <v>521001</v>
      </c>
      <c r="C197" s="217" t="s">
        <v>279</v>
      </c>
      <c r="D197" s="292"/>
      <c r="E197" s="293"/>
      <c r="F197" s="216">
        <v>21406</v>
      </c>
      <c r="G197" s="398">
        <v>21406</v>
      </c>
      <c r="H197" s="216">
        <v>10231</v>
      </c>
      <c r="I197" s="397">
        <f t="shared" si="6"/>
        <v>47.79501074465104</v>
      </c>
    </row>
    <row r="198" spans="1:9" ht="12.75">
      <c r="A198" s="456"/>
      <c r="B198" s="207">
        <v>524</v>
      </c>
      <c r="C198" s="214" t="s">
        <v>252</v>
      </c>
      <c r="D198" s="214"/>
      <c r="E198" s="214"/>
      <c r="F198" s="216">
        <v>7514</v>
      </c>
      <c r="G198" s="398">
        <v>7514</v>
      </c>
      <c r="H198" s="216">
        <v>3589</v>
      </c>
      <c r="I198" s="397">
        <f t="shared" si="6"/>
        <v>47.76417354272026</v>
      </c>
    </row>
    <row r="199" spans="1:9" ht="12.75">
      <c r="A199" s="456"/>
      <c r="B199" s="207">
        <v>525</v>
      </c>
      <c r="C199" s="217" t="s">
        <v>253</v>
      </c>
      <c r="D199" s="292"/>
      <c r="E199" s="293"/>
      <c r="F199" s="216">
        <v>0</v>
      </c>
      <c r="G199" s="398">
        <v>0</v>
      </c>
      <c r="H199" s="216">
        <v>100</v>
      </c>
      <c r="I199" s="397">
        <v>0</v>
      </c>
    </row>
    <row r="200" spans="1:9" ht="12.75">
      <c r="A200" s="456"/>
      <c r="B200" s="207">
        <v>527</v>
      </c>
      <c r="C200" s="217" t="s">
        <v>254</v>
      </c>
      <c r="D200" s="292"/>
      <c r="E200" s="293"/>
      <c r="F200" s="216">
        <v>1700</v>
      </c>
      <c r="G200" s="398">
        <v>1940</v>
      </c>
      <c r="H200" s="216">
        <v>949</v>
      </c>
      <c r="I200" s="397">
        <f t="shared" si="6"/>
        <v>48.91752577319588</v>
      </c>
    </row>
    <row r="201" spans="1:9" ht="12.75">
      <c r="A201" s="456"/>
      <c r="B201" s="207">
        <v>551</v>
      </c>
      <c r="C201" s="217" t="s">
        <v>256</v>
      </c>
      <c r="D201" s="292"/>
      <c r="E201" s="293"/>
      <c r="F201" s="216">
        <v>5874</v>
      </c>
      <c r="G201" s="398">
        <v>5874</v>
      </c>
      <c r="H201" s="216">
        <v>2903</v>
      </c>
      <c r="I201" s="397">
        <f t="shared" si="6"/>
        <v>49.42117807286346</v>
      </c>
    </row>
    <row r="202" spans="1:9" ht="12.75">
      <c r="A202" s="456"/>
      <c r="B202" s="207">
        <v>568</v>
      </c>
      <c r="C202" s="217" t="s">
        <v>259</v>
      </c>
      <c r="D202" s="292"/>
      <c r="E202" s="293"/>
      <c r="F202" s="216">
        <v>1422</v>
      </c>
      <c r="G202" s="398">
        <v>601</v>
      </c>
      <c r="H202" s="216">
        <v>280</v>
      </c>
      <c r="I202" s="397">
        <f t="shared" si="6"/>
        <v>46.58901830282861</v>
      </c>
    </row>
    <row r="203" spans="1:9" ht="12.75">
      <c r="A203" s="294"/>
      <c r="B203" s="295"/>
      <c r="C203" s="296" t="s">
        <v>230</v>
      </c>
      <c r="D203" s="296"/>
      <c r="E203" s="296"/>
      <c r="F203" s="230">
        <f>SUM(F204:F208)</f>
        <v>28616</v>
      </c>
      <c r="G203" s="230">
        <f>SUM(G204:G208)</f>
        <v>22877</v>
      </c>
      <c r="H203" s="230">
        <f>SUM(H204:H208)</f>
        <v>12014</v>
      </c>
      <c r="I203" s="401">
        <f t="shared" si="6"/>
        <v>52.51562704900118</v>
      </c>
    </row>
    <row r="204" spans="1:9" ht="12.75">
      <c r="A204" s="206"/>
      <c r="B204" s="207">
        <v>602001</v>
      </c>
      <c r="C204" s="214" t="s">
        <v>307</v>
      </c>
      <c r="D204" s="214"/>
      <c r="E204" s="214"/>
      <c r="F204" s="216">
        <v>896</v>
      </c>
      <c r="G204" s="237">
        <v>3266</v>
      </c>
      <c r="H204" s="216">
        <v>2178</v>
      </c>
      <c r="I204" s="397">
        <f t="shared" si="6"/>
        <v>66.6870789957134</v>
      </c>
    </row>
    <row r="205" spans="1:9" ht="12.75">
      <c r="A205" s="456"/>
      <c r="B205" s="207">
        <v>602011</v>
      </c>
      <c r="C205" s="292" t="s">
        <v>322</v>
      </c>
      <c r="D205" s="292"/>
      <c r="E205" s="293"/>
      <c r="F205" s="216">
        <v>0</v>
      </c>
      <c r="G205" s="398">
        <v>30</v>
      </c>
      <c r="H205" s="216">
        <v>0</v>
      </c>
      <c r="I205" s="397">
        <f t="shared" si="6"/>
        <v>0</v>
      </c>
    </row>
    <row r="206" spans="1:9" ht="12.75">
      <c r="A206" s="206"/>
      <c r="B206" s="207">
        <v>602002</v>
      </c>
      <c r="C206" s="217" t="s">
        <v>335</v>
      </c>
      <c r="D206" s="292"/>
      <c r="E206" s="293"/>
      <c r="F206" s="216">
        <v>21846</v>
      </c>
      <c r="G206" s="216">
        <v>13707</v>
      </c>
      <c r="H206" s="216">
        <v>6923</v>
      </c>
      <c r="I206" s="397">
        <f t="shared" si="6"/>
        <v>50.50704019843876</v>
      </c>
    </row>
    <row r="207" spans="1:9" ht="12.75">
      <c r="A207" s="222"/>
      <c r="B207" s="207">
        <v>602012</v>
      </c>
      <c r="C207" s="217" t="s">
        <v>336</v>
      </c>
      <c r="D207" s="292"/>
      <c r="E207" s="293"/>
      <c r="F207" s="216">
        <v>0</v>
      </c>
      <c r="G207" s="216">
        <v>0</v>
      </c>
      <c r="H207" s="216">
        <v>10</v>
      </c>
      <c r="I207" s="397">
        <v>0</v>
      </c>
    </row>
    <row r="208" spans="1:9" ht="12.75">
      <c r="A208" s="222"/>
      <c r="B208" s="225">
        <v>692</v>
      </c>
      <c r="C208" s="217" t="s">
        <v>228</v>
      </c>
      <c r="D208" s="292"/>
      <c r="E208" s="293"/>
      <c r="F208" s="216">
        <v>5874</v>
      </c>
      <c r="G208" s="216">
        <v>5874</v>
      </c>
      <c r="H208" s="216">
        <v>2903</v>
      </c>
      <c r="I208" s="397">
        <f t="shared" si="6"/>
        <v>49.42117807286346</v>
      </c>
    </row>
    <row r="209" spans="1:9" ht="12.75">
      <c r="A209" s="222"/>
      <c r="B209" s="207"/>
      <c r="C209" s="307" t="s">
        <v>298</v>
      </c>
      <c r="D209" s="292" t="s">
        <v>286</v>
      </c>
      <c r="E209" s="293"/>
      <c r="F209" s="216">
        <f>SUM(F192-F203)</f>
        <v>118766</v>
      </c>
      <c r="G209" s="216">
        <f>SUM(G192-G203)</f>
        <v>145623</v>
      </c>
      <c r="H209" s="216">
        <f>SUM(H192-H203)</f>
        <v>49977</v>
      </c>
      <c r="I209" s="397">
        <f t="shared" si="6"/>
        <v>34.31944129704786</v>
      </c>
    </row>
    <row r="210" spans="1:9" ht="12.75">
      <c r="A210" s="222"/>
      <c r="B210" s="308"/>
      <c r="C210" s="222"/>
      <c r="D210" s="292" t="s">
        <v>309</v>
      </c>
      <c r="E210" s="293"/>
      <c r="F210" s="215">
        <v>0</v>
      </c>
      <c r="G210" s="216">
        <v>0</v>
      </c>
      <c r="H210" s="216">
        <v>0</v>
      </c>
      <c r="I210" s="397">
        <v>0</v>
      </c>
    </row>
    <row r="211" spans="1:9" ht="12.75">
      <c r="A211" s="294"/>
      <c r="B211" s="295"/>
      <c r="C211" s="241" t="s">
        <v>348</v>
      </c>
      <c r="D211" s="326"/>
      <c r="E211" s="327"/>
      <c r="F211" s="232">
        <f>SUM(F209:F210)</f>
        <v>118766</v>
      </c>
      <c r="G211" s="232">
        <f>SUM(G209:G210)</f>
        <v>145623</v>
      </c>
      <c r="H211" s="232">
        <f>SUM(H209:H210)</f>
        <v>49977</v>
      </c>
      <c r="I211" s="401">
        <f t="shared" si="6"/>
        <v>34.31944129704786</v>
      </c>
    </row>
    <row r="212" spans="1:9" ht="12.75">
      <c r="A212" s="457"/>
      <c r="B212" s="411"/>
      <c r="C212" s="412" t="s">
        <v>341</v>
      </c>
      <c r="D212" s="413" t="s">
        <v>342</v>
      </c>
      <c r="E212" s="458"/>
      <c r="F212" s="421">
        <f>SUM(F53+F70+F95+F109+F131+F152+F168+F188+F209)</f>
        <v>774556</v>
      </c>
      <c r="G212" s="421">
        <f>SUM(G53+G70+G95+G109+G131+G152+G168+G188+G209)</f>
        <v>736000</v>
      </c>
      <c r="H212" s="421">
        <v>429331</v>
      </c>
      <c r="I212" s="459">
        <f t="shared" si="6"/>
        <v>58.33301630434783</v>
      </c>
    </row>
    <row r="213" spans="1:9" ht="12.75">
      <c r="A213" s="460"/>
      <c r="B213" s="419"/>
      <c r="C213" s="420"/>
      <c r="D213" s="413" t="s">
        <v>343</v>
      </c>
      <c r="E213" s="414"/>
      <c r="F213" s="421">
        <f>SUM(F54+F71+F96+F110+F132+F153+F169+F189)</f>
        <v>20660</v>
      </c>
      <c r="G213" s="421">
        <v>0</v>
      </c>
      <c r="H213" s="421">
        <f>SUM(H54+H71+H96+H110+H132+H153+H189+H210)</f>
        <v>0</v>
      </c>
      <c r="I213" s="432">
        <v>0</v>
      </c>
    </row>
    <row r="214" spans="1:9" ht="12.75">
      <c r="A214" s="424"/>
      <c r="B214" s="425"/>
      <c r="C214" s="426"/>
      <c r="D214" s="427" t="s">
        <v>344</v>
      </c>
      <c r="E214" s="428"/>
      <c r="F214" s="429">
        <f>SUM(F212:F213)</f>
        <v>795216</v>
      </c>
      <c r="G214" s="430">
        <f>SUM(G212:G213)</f>
        <v>736000</v>
      </c>
      <c r="H214" s="430">
        <f>SUM(H212:H213)</f>
        <v>429331</v>
      </c>
      <c r="I214" s="459">
        <f>(H214/G214)*100</f>
        <v>58.33301630434783</v>
      </c>
    </row>
    <row r="215" spans="1:9" ht="12.75">
      <c r="A215" s="418"/>
      <c r="B215" s="418"/>
      <c r="C215" s="433" t="s">
        <v>345</v>
      </c>
      <c r="D215" s="433"/>
      <c r="E215" s="433"/>
      <c r="F215" s="434"/>
      <c r="G215" s="418"/>
      <c r="H215" s="415">
        <f>SUM(H51+H67+H89+H106+H125+H147+H165+H183+H203+H212)-H46-H57-H74-H99-H113-H135-H156-H172-H192</f>
        <v>44867</v>
      </c>
      <c r="I215" s="435"/>
    </row>
    <row r="216" spans="1:5" ht="12.75">
      <c r="A216" s="461"/>
      <c r="B216" s="461"/>
      <c r="C216" s="461"/>
      <c r="D216" s="461"/>
      <c r="E216" s="461"/>
    </row>
    <row r="217" spans="1:5" ht="12.75">
      <c r="A217" s="461"/>
      <c r="B217" s="461"/>
      <c r="C217" s="461"/>
      <c r="D217" s="461"/>
      <c r="E217" s="461"/>
    </row>
    <row r="218" spans="1:5" ht="12.75">
      <c r="A218" s="461"/>
      <c r="B218" s="461"/>
      <c r="C218" s="461"/>
      <c r="D218" s="461"/>
      <c r="E218" s="461"/>
    </row>
    <row r="219" spans="1:5" ht="12.75">
      <c r="A219" s="461"/>
      <c r="B219" s="461"/>
      <c r="C219" s="461"/>
      <c r="D219" s="461"/>
      <c r="E219" s="461"/>
    </row>
    <row r="220" ht="12.75">
      <c r="A220" s="462" t="s">
        <v>364</v>
      </c>
    </row>
    <row r="223" spans="1:7" ht="12.75">
      <c r="A223" s="463" t="s">
        <v>40</v>
      </c>
      <c r="B223" s="463"/>
      <c r="C223" s="463"/>
      <c r="D223" s="464" t="s">
        <v>2</v>
      </c>
      <c r="E223" s="464"/>
      <c r="F223" s="465" t="s">
        <v>365</v>
      </c>
      <c r="G223" s="463" t="s">
        <v>238</v>
      </c>
    </row>
    <row r="224" spans="1:7" ht="12.75">
      <c r="A224" s="463"/>
      <c r="B224" s="463"/>
      <c r="C224" s="463"/>
      <c r="D224" s="463" t="s">
        <v>6</v>
      </c>
      <c r="E224" s="463" t="s">
        <v>7</v>
      </c>
      <c r="F224" s="466" t="s">
        <v>329</v>
      </c>
      <c r="G224" s="463"/>
    </row>
    <row r="225" spans="1:7" ht="12.75">
      <c r="A225" s="463"/>
      <c r="B225" s="463"/>
      <c r="C225" s="463"/>
      <c r="D225" s="463"/>
      <c r="E225" s="463"/>
      <c r="F225" s="467"/>
      <c r="G225" s="463"/>
    </row>
    <row r="226" spans="1:7" ht="12.75">
      <c r="A226" s="468" t="s">
        <v>366</v>
      </c>
      <c r="B226" s="468"/>
      <c r="C226" s="468"/>
      <c r="D226" s="469">
        <f>SUM(D227:D228)</f>
        <v>795216</v>
      </c>
      <c r="E226" s="469">
        <f>SUM(E227:E228)</f>
        <v>736000</v>
      </c>
      <c r="F226" s="469">
        <f>SUM(F227:F228)</f>
        <v>429331</v>
      </c>
      <c r="G226" s="470">
        <f>(F226/E226)*100</f>
        <v>58.33301630434783</v>
      </c>
    </row>
    <row r="227" spans="1:7" ht="12.75">
      <c r="A227" s="471" t="s">
        <v>367</v>
      </c>
      <c r="B227" s="471"/>
      <c r="C227" s="471"/>
      <c r="D227" s="472">
        <v>795216</v>
      </c>
      <c r="E227" s="472">
        <v>736000</v>
      </c>
      <c r="F227" s="472">
        <v>429331</v>
      </c>
      <c r="G227" s="473">
        <f>(F227/E227)*100</f>
        <v>58.33301630434783</v>
      </c>
    </row>
    <row r="228" spans="1:7" ht="12.75">
      <c r="A228" s="471" t="s">
        <v>309</v>
      </c>
      <c r="B228" s="471"/>
      <c r="C228" s="471"/>
      <c r="D228" s="359">
        <v>0</v>
      </c>
      <c r="E228" s="472">
        <v>0</v>
      </c>
      <c r="F228" s="472">
        <v>0</v>
      </c>
      <c r="G228" s="473">
        <v>0</v>
      </c>
    </row>
    <row r="229" spans="1:7" ht="12.75">
      <c r="A229" s="474"/>
      <c r="B229" s="239"/>
      <c r="C229" s="475"/>
      <c r="D229" s="359"/>
      <c r="E229" s="359"/>
      <c r="F229" s="359"/>
      <c r="G229" s="473"/>
    </row>
    <row r="230" spans="1:7" ht="12.75">
      <c r="A230" s="476" t="s">
        <v>368</v>
      </c>
      <c r="B230" s="476"/>
      <c r="C230" s="476"/>
      <c r="D230" s="477">
        <f>SUM(D231:D232)</f>
        <v>0</v>
      </c>
      <c r="E230" s="477">
        <v>0</v>
      </c>
      <c r="F230" s="477">
        <v>0</v>
      </c>
      <c r="G230" s="473">
        <v>0</v>
      </c>
    </row>
    <row r="231" spans="1:7" ht="12.75">
      <c r="A231" s="476" t="s">
        <v>369</v>
      </c>
      <c r="B231" s="476"/>
      <c r="C231" s="476"/>
      <c r="D231" s="359">
        <v>0</v>
      </c>
      <c r="E231" s="472">
        <v>0</v>
      </c>
      <c r="F231" s="472">
        <v>0</v>
      </c>
      <c r="G231" s="473">
        <v>0</v>
      </c>
    </row>
    <row r="232" spans="1:7" ht="12.75">
      <c r="A232" s="478" t="s">
        <v>370</v>
      </c>
      <c r="B232" s="478"/>
      <c r="C232" s="478"/>
      <c r="D232" s="479">
        <v>0</v>
      </c>
      <c r="E232" s="479">
        <v>0</v>
      </c>
      <c r="F232" s="479">
        <v>0</v>
      </c>
      <c r="G232" s="480">
        <v>0</v>
      </c>
    </row>
    <row r="233" spans="1:5" ht="12.75">
      <c r="A233" s="461"/>
      <c r="B233" s="461"/>
      <c r="C233" s="461"/>
      <c r="D233" s="461"/>
      <c r="E233" s="461"/>
    </row>
    <row r="234" spans="1:5" ht="12.75">
      <c r="A234" s="461"/>
      <c r="B234" s="461"/>
      <c r="C234" s="461"/>
      <c r="D234" s="461"/>
      <c r="E234" s="461"/>
    </row>
    <row r="235" spans="1:5" ht="12.75">
      <c r="A235" s="461"/>
      <c r="B235" s="461"/>
      <c r="C235" s="461"/>
      <c r="D235" s="461"/>
      <c r="E235" s="461"/>
    </row>
    <row r="236" spans="1:5" ht="12.75">
      <c r="A236" s="461"/>
      <c r="B236" s="461"/>
      <c r="C236" s="461"/>
      <c r="D236" s="461"/>
      <c r="E236" s="461"/>
    </row>
    <row r="237" spans="1:5" ht="12.75">
      <c r="A237" s="461"/>
      <c r="B237" s="461"/>
      <c r="C237" s="461"/>
      <c r="D237" s="461"/>
      <c r="E237" s="461"/>
    </row>
    <row r="238" spans="1:5" ht="12.75">
      <c r="A238" s="461"/>
      <c r="B238" s="461"/>
      <c r="C238" s="461"/>
      <c r="D238" s="461"/>
      <c r="E238" s="461"/>
    </row>
    <row r="239" spans="1:5" ht="12.75">
      <c r="A239" s="461"/>
      <c r="B239" s="461"/>
      <c r="C239" s="461"/>
      <c r="D239" s="461"/>
      <c r="E239" s="461"/>
    </row>
    <row r="240" spans="1:5" ht="12.75">
      <c r="A240" s="461"/>
      <c r="B240" s="461"/>
      <c r="C240" s="461"/>
      <c r="D240" s="461"/>
      <c r="E240" s="461"/>
    </row>
    <row r="241" spans="1:5" ht="12.75">
      <c r="A241" s="461"/>
      <c r="B241" s="461"/>
      <c r="C241" s="461"/>
      <c r="D241" s="461"/>
      <c r="E241" s="461"/>
    </row>
    <row r="242" spans="1:5" ht="12.75">
      <c r="A242" s="461"/>
      <c r="B242" s="461"/>
      <c r="C242" s="461"/>
      <c r="D242" s="461"/>
      <c r="E242" s="461"/>
    </row>
    <row r="243" spans="1:5" ht="12.75">
      <c r="A243" s="461"/>
      <c r="B243" s="461"/>
      <c r="C243" s="461"/>
      <c r="D243" s="461"/>
      <c r="E243" s="461"/>
    </row>
    <row r="244" spans="1:5" ht="12.75">
      <c r="A244" s="461"/>
      <c r="B244" s="461"/>
      <c r="C244" s="461"/>
      <c r="D244" s="461"/>
      <c r="E244" s="461"/>
    </row>
    <row r="245" spans="1:5" ht="12.75">
      <c r="A245" s="461"/>
      <c r="B245" s="461"/>
      <c r="C245" s="461"/>
      <c r="D245" s="461"/>
      <c r="E245" s="461"/>
    </row>
    <row r="246" spans="1:5" ht="12.75">
      <c r="A246" s="461"/>
      <c r="B246" s="461"/>
      <c r="C246" s="461"/>
      <c r="D246" s="461"/>
      <c r="E246" s="461"/>
    </row>
    <row r="247" spans="1:5" ht="12.75">
      <c r="A247" s="461"/>
      <c r="B247" s="461"/>
      <c r="C247" s="461"/>
      <c r="D247" s="461"/>
      <c r="E247" s="461"/>
    </row>
    <row r="248" spans="1:5" ht="12.75">
      <c r="A248" s="481"/>
      <c r="B248" s="482"/>
      <c r="C248" s="482"/>
      <c r="D248" s="482"/>
      <c r="E248" s="482"/>
    </row>
    <row r="249" spans="1:5" ht="12.75">
      <c r="A249" s="483"/>
      <c r="B249" s="483"/>
      <c r="C249" s="483"/>
      <c r="D249" s="483"/>
      <c r="E249" s="483"/>
    </row>
    <row r="250" spans="1:5" ht="12.75">
      <c r="A250" s="483"/>
      <c r="B250" s="483"/>
      <c r="C250" s="483"/>
      <c r="D250" s="483"/>
      <c r="E250" s="483"/>
    </row>
    <row r="251" spans="1:5" ht="12.75">
      <c r="A251" s="484"/>
      <c r="B251" s="485"/>
      <c r="C251" s="485"/>
      <c r="D251" s="485"/>
      <c r="E251" s="485"/>
    </row>
    <row r="252" spans="1:5" ht="12.75">
      <c r="A252" s="485"/>
      <c r="B252" s="485"/>
      <c r="C252" s="485"/>
      <c r="D252" s="485"/>
      <c r="E252" s="485"/>
    </row>
    <row r="253" spans="1:5" ht="12.75">
      <c r="A253" s="485"/>
      <c r="B253" s="485"/>
      <c r="C253" s="485"/>
      <c r="D253" s="485"/>
      <c r="E253" s="485"/>
    </row>
    <row r="254" spans="1:5" ht="12.75">
      <c r="A254" s="485"/>
      <c r="B254" s="485"/>
      <c r="C254" s="485"/>
      <c r="D254" s="485"/>
      <c r="E254" s="485"/>
    </row>
    <row r="255" spans="1:5" ht="12.75">
      <c r="A255" s="485"/>
      <c r="B255" s="485"/>
      <c r="C255" s="485"/>
      <c r="D255" s="485"/>
      <c r="E255" s="485"/>
    </row>
    <row r="256" spans="1:5" ht="12.75">
      <c r="A256" s="485"/>
      <c r="B256" s="485"/>
      <c r="C256" s="485"/>
      <c r="D256" s="485"/>
      <c r="E256" s="485"/>
    </row>
    <row r="257" spans="1:5" ht="12.75">
      <c r="A257" s="485"/>
      <c r="B257" s="485"/>
      <c r="C257" s="485"/>
      <c r="D257" s="485"/>
      <c r="E257" s="485"/>
    </row>
    <row r="258" spans="1:5" ht="12.75">
      <c r="A258" s="485"/>
      <c r="B258" s="485"/>
      <c r="C258" s="485"/>
      <c r="D258" s="485"/>
      <c r="E258" s="485"/>
    </row>
    <row r="259" spans="1:5" ht="12.75">
      <c r="A259" s="485"/>
      <c r="B259" s="485"/>
      <c r="C259" s="485"/>
      <c r="D259" s="485"/>
      <c r="E259" s="485"/>
    </row>
    <row r="260" spans="1:5" ht="12.75">
      <c r="A260" s="485"/>
      <c r="B260" s="485"/>
      <c r="C260" s="485"/>
      <c r="D260" s="485"/>
      <c r="E260" s="485"/>
    </row>
    <row r="261" spans="1:5" ht="12.75">
      <c r="A261" s="485"/>
      <c r="B261" s="485"/>
      <c r="C261" s="485"/>
      <c r="D261" s="485"/>
      <c r="E261" s="485"/>
    </row>
    <row r="262" spans="1:9" ht="12.75">
      <c r="A262" s="485"/>
      <c r="B262" s="485"/>
      <c r="C262" s="485"/>
      <c r="D262" s="485"/>
      <c r="E262" s="485"/>
      <c r="I262" s="486"/>
    </row>
    <row r="263" spans="1:5" ht="12.75">
      <c r="A263" s="485"/>
      <c r="B263" s="485"/>
      <c r="C263" s="485"/>
      <c r="D263" s="485"/>
      <c r="E263" s="485"/>
    </row>
    <row r="264" spans="1:5" ht="12.75">
      <c r="A264" s="485"/>
      <c r="B264" s="485"/>
      <c r="C264" s="485"/>
      <c r="D264" s="485"/>
      <c r="E264" s="485"/>
    </row>
    <row r="265" spans="1:5" ht="12.75">
      <c r="A265" s="485"/>
      <c r="B265" s="485"/>
      <c r="C265" s="485"/>
      <c r="D265" s="485"/>
      <c r="E265" s="485"/>
    </row>
    <row r="266" spans="1:7" ht="12.75">
      <c r="A266" s="485"/>
      <c r="B266" s="485"/>
      <c r="C266" s="485"/>
      <c r="D266" s="485"/>
      <c r="E266" s="485"/>
      <c r="F266" s="485"/>
      <c r="G266" s="485"/>
    </row>
    <row r="267" spans="1:7" ht="12.75">
      <c r="A267" s="485"/>
      <c r="B267" s="485"/>
      <c r="C267" s="485"/>
      <c r="D267" s="485"/>
      <c r="E267" s="485"/>
      <c r="F267" s="485"/>
      <c r="G267" s="485"/>
    </row>
    <row r="268" spans="1:7" ht="12.75">
      <c r="A268" s="485"/>
      <c r="B268" s="485"/>
      <c r="C268" s="485"/>
      <c r="D268" s="485"/>
      <c r="E268" s="485"/>
      <c r="F268" s="485"/>
      <c r="G268" s="485"/>
    </row>
    <row r="269" spans="1:7" ht="12.75">
      <c r="A269" s="485"/>
      <c r="B269" s="485"/>
      <c r="C269" s="485"/>
      <c r="D269" s="485"/>
      <c r="E269" s="485"/>
      <c r="F269" s="485"/>
      <c r="G269" s="485"/>
    </row>
    <row r="270" spans="1:7" ht="12.75">
      <c r="A270" s="485"/>
      <c r="B270" s="485"/>
      <c r="C270" s="485"/>
      <c r="D270" s="485"/>
      <c r="E270" s="485"/>
      <c r="F270" s="485"/>
      <c r="G270" s="485"/>
    </row>
    <row r="271" spans="1:7" ht="12.75">
      <c r="A271" s="485"/>
      <c r="B271" s="485"/>
      <c r="C271" s="485"/>
      <c r="D271" s="485"/>
      <c r="E271" s="485"/>
      <c r="F271" s="485"/>
      <c r="G271" s="485"/>
    </row>
    <row r="272" spans="1:7" ht="12.75">
      <c r="A272" s="485"/>
      <c r="B272" s="485"/>
      <c r="C272" s="485"/>
      <c r="D272" s="485"/>
      <c r="E272" s="485"/>
      <c r="F272" s="485"/>
      <c r="G272" s="485"/>
    </row>
    <row r="273" spans="1:7" ht="12.75">
      <c r="A273" s="485"/>
      <c r="B273" s="485"/>
      <c r="C273" s="485"/>
      <c r="D273" s="485"/>
      <c r="E273" s="485"/>
      <c r="F273" s="485"/>
      <c r="G273" s="485"/>
    </row>
    <row r="274" spans="1:7" ht="12.75">
      <c r="A274" s="485"/>
      <c r="B274" s="485"/>
      <c r="C274" s="485"/>
      <c r="D274" s="485"/>
      <c r="E274" s="485"/>
      <c r="F274" s="485"/>
      <c r="G274" s="485"/>
    </row>
    <row r="275" spans="1:7" ht="12.75">
      <c r="A275" s="485"/>
      <c r="B275" s="485"/>
      <c r="C275" s="485"/>
      <c r="D275" s="485"/>
      <c r="E275" s="485"/>
      <c r="F275" s="485"/>
      <c r="G275" s="485"/>
    </row>
    <row r="276" spans="1:7" ht="12.75">
      <c r="A276" s="485"/>
      <c r="B276" s="485"/>
      <c r="C276" s="485"/>
      <c r="D276" s="485"/>
      <c r="E276" s="485"/>
      <c r="F276" s="485"/>
      <c r="G276" s="485"/>
    </row>
    <row r="277" spans="1:7" ht="12.75">
      <c r="A277" s="485"/>
      <c r="B277" s="485"/>
      <c r="C277" s="485"/>
      <c r="D277" s="485"/>
      <c r="E277" s="485"/>
      <c r="F277" s="485"/>
      <c r="G277" s="485"/>
    </row>
    <row r="278" spans="1:7" ht="12.75">
      <c r="A278" s="485"/>
      <c r="B278" s="485"/>
      <c r="C278" s="485"/>
      <c r="D278" s="485"/>
      <c r="E278" s="485"/>
      <c r="F278" s="485"/>
      <c r="G278" s="485"/>
    </row>
    <row r="279" spans="1:7" ht="12.75">
      <c r="A279" s="485"/>
      <c r="B279" s="485"/>
      <c r="C279" s="485"/>
      <c r="D279" s="485"/>
      <c r="E279" s="485"/>
      <c r="F279" s="485"/>
      <c r="G279" s="485"/>
    </row>
    <row r="280" spans="1:7" ht="12.75">
      <c r="A280" s="485"/>
      <c r="B280" s="485"/>
      <c r="C280" s="485"/>
      <c r="D280" s="485"/>
      <c r="E280" s="485"/>
      <c r="F280" s="485"/>
      <c r="G280" s="485"/>
    </row>
    <row r="281" spans="1:7" ht="12.75">
      <c r="A281" s="485"/>
      <c r="B281" s="485"/>
      <c r="C281" s="485"/>
      <c r="D281" s="485"/>
      <c r="E281" s="485"/>
      <c r="F281" s="485"/>
      <c r="G281" s="485"/>
    </row>
    <row r="282" spans="1:7" ht="12.75">
      <c r="A282" s="485"/>
      <c r="B282" s="485"/>
      <c r="C282" s="485"/>
      <c r="D282" s="485"/>
      <c r="E282" s="485"/>
      <c r="F282" s="485"/>
      <c r="G282" s="485"/>
    </row>
    <row r="283" spans="1:7" ht="12.75">
      <c r="A283" s="485"/>
      <c r="B283" s="485"/>
      <c r="C283" s="485"/>
      <c r="D283" s="485"/>
      <c r="E283" s="485"/>
      <c r="F283" s="485"/>
      <c r="G283" s="485"/>
    </row>
    <row r="284" spans="1:7" ht="12.75">
      <c r="A284" s="485"/>
      <c r="B284" s="485"/>
      <c r="C284" s="485"/>
      <c r="D284" s="485"/>
      <c r="E284" s="485"/>
      <c r="F284" s="485"/>
      <c r="G284" s="485"/>
    </row>
    <row r="285" spans="1:7" ht="12.75">
      <c r="A285" s="485"/>
      <c r="B285" s="485"/>
      <c r="C285" s="485"/>
      <c r="D285" s="485"/>
      <c r="E285" s="485"/>
      <c r="F285" s="485"/>
      <c r="G285" s="485"/>
    </row>
    <row r="286" spans="1:7" ht="12.75">
      <c r="A286" s="485"/>
      <c r="B286" s="485"/>
      <c r="C286" s="485"/>
      <c r="D286" s="485"/>
      <c r="E286" s="485"/>
      <c r="F286" s="485"/>
      <c r="G286" s="485"/>
    </row>
    <row r="287" spans="1:7" ht="12.75">
      <c r="A287" s="485"/>
      <c r="B287" s="485"/>
      <c r="C287" s="485"/>
      <c r="D287" s="485"/>
      <c r="E287" s="485"/>
      <c r="F287" s="485"/>
      <c r="G287" s="485"/>
    </row>
    <row r="288" spans="1:7" ht="12.75">
      <c r="A288" s="485"/>
      <c r="B288" s="485"/>
      <c r="C288" s="485"/>
      <c r="D288" s="485"/>
      <c r="E288" s="485"/>
      <c r="F288" s="485"/>
      <c r="G288" s="485"/>
    </row>
    <row r="289" spans="1:7" ht="12.75">
      <c r="A289" s="485"/>
      <c r="B289" s="485"/>
      <c r="C289" s="485"/>
      <c r="D289" s="485"/>
      <c r="E289" s="485"/>
      <c r="F289" s="485"/>
      <c r="G289" s="485"/>
    </row>
    <row r="290" spans="1:7" ht="12.75">
      <c r="A290" s="485"/>
      <c r="B290" s="485"/>
      <c r="C290" s="485"/>
      <c r="D290" s="485"/>
      <c r="E290" s="485"/>
      <c r="F290" s="485"/>
      <c r="G290" s="485"/>
    </row>
    <row r="291" spans="1:7" ht="12.75">
      <c r="A291" s="485"/>
      <c r="B291" s="485"/>
      <c r="C291" s="485"/>
      <c r="D291" s="485"/>
      <c r="E291" s="485"/>
      <c r="F291" s="485"/>
      <c r="G291" s="485"/>
    </row>
    <row r="292" spans="1:7" ht="12.75">
      <c r="A292" s="485"/>
      <c r="B292" s="485"/>
      <c r="C292" s="485"/>
      <c r="D292" s="485"/>
      <c r="E292" s="485"/>
      <c r="F292" s="485"/>
      <c r="G292" s="485"/>
    </row>
    <row r="293" spans="1:8" ht="12.75">
      <c r="A293" s="485"/>
      <c r="B293" s="485"/>
      <c r="C293" s="485"/>
      <c r="D293" s="485"/>
      <c r="E293" s="485"/>
      <c r="F293" s="485"/>
      <c r="G293" s="485"/>
      <c r="H293" s="485"/>
    </row>
    <row r="294" spans="1:8" ht="13.5" customHeight="1">
      <c r="A294" s="485"/>
      <c r="B294" s="485"/>
      <c r="C294" s="485"/>
      <c r="D294" s="485"/>
      <c r="E294" s="485"/>
      <c r="F294" s="485"/>
      <c r="G294" s="485"/>
      <c r="H294" s="487"/>
    </row>
    <row r="295" spans="1:8" ht="13.5" customHeight="1">
      <c r="A295" s="485"/>
      <c r="B295" s="485"/>
      <c r="C295" s="485"/>
      <c r="D295" s="485"/>
      <c r="E295" s="485"/>
      <c r="F295" s="485"/>
      <c r="G295" s="485"/>
      <c r="H295" s="487"/>
    </row>
    <row r="296" spans="1:8" ht="13.5" customHeight="1">
      <c r="A296" s="485"/>
      <c r="B296" s="485"/>
      <c r="C296" s="485"/>
      <c r="D296" s="485"/>
      <c r="E296" s="485"/>
      <c r="F296" s="485"/>
      <c r="G296" s="485"/>
      <c r="H296" s="487"/>
    </row>
    <row r="297" spans="1:8" ht="12.75">
      <c r="A297" s="485"/>
      <c r="B297" s="485"/>
      <c r="C297" s="485"/>
      <c r="D297" s="485"/>
      <c r="E297" s="485"/>
      <c r="F297" s="485"/>
      <c r="G297" s="485"/>
      <c r="H297" s="253"/>
    </row>
    <row r="298" spans="1:8" ht="12.75">
      <c r="A298" s="485"/>
      <c r="B298" s="485"/>
      <c r="C298" s="485"/>
      <c r="D298" s="485"/>
      <c r="E298" s="485"/>
      <c r="F298" s="485"/>
      <c r="G298" s="485"/>
      <c r="H298" s="253"/>
    </row>
    <row r="299" spans="1:8" ht="12.75">
      <c r="A299" s="485"/>
      <c r="B299" s="485"/>
      <c r="C299" s="485"/>
      <c r="D299" s="485"/>
      <c r="E299" s="485"/>
      <c r="F299" s="485"/>
      <c r="G299" s="485"/>
      <c r="H299" s="253"/>
    </row>
    <row r="300" spans="1:8" ht="12.75">
      <c r="A300" s="485"/>
      <c r="B300" s="485"/>
      <c r="C300" s="485"/>
      <c r="D300" s="485"/>
      <c r="E300" s="485"/>
      <c r="F300" s="485"/>
      <c r="G300" s="485"/>
      <c r="H300" s="253"/>
    </row>
    <row r="301" spans="1:8" ht="12.75">
      <c r="A301" s="485"/>
      <c r="B301" s="485"/>
      <c r="C301" s="485"/>
      <c r="D301" s="485"/>
      <c r="E301" s="485"/>
      <c r="F301" s="485"/>
      <c r="G301" s="485"/>
      <c r="H301" s="253"/>
    </row>
    <row r="302" spans="1:8" ht="12.75">
      <c r="A302" s="239"/>
      <c r="B302" s="239"/>
      <c r="C302" s="253"/>
      <c r="D302" s="253"/>
      <c r="E302" s="253"/>
      <c r="F302" s="253"/>
      <c r="G302" s="253"/>
      <c r="H302" s="253"/>
    </row>
    <row r="303" spans="1:8" ht="12.75">
      <c r="A303" s="239"/>
      <c r="B303" s="239"/>
      <c r="C303" s="488"/>
      <c r="D303" s="253"/>
      <c r="E303" s="489"/>
      <c r="F303" s="253"/>
      <c r="G303" s="490"/>
      <c r="H303" s="253"/>
    </row>
    <row r="304" spans="1:8" ht="12.75">
      <c r="A304" s="239"/>
      <c r="B304" s="239"/>
      <c r="C304" s="488"/>
      <c r="D304" s="253"/>
      <c r="E304" s="491"/>
      <c r="F304" s="253"/>
      <c r="G304" s="492"/>
      <c r="H304" s="253"/>
    </row>
    <row r="305" spans="1:8" ht="12.75">
      <c r="A305" s="239"/>
      <c r="B305" s="239"/>
      <c r="C305" s="488"/>
      <c r="D305" s="253"/>
      <c r="E305" s="490"/>
      <c r="F305" s="253"/>
      <c r="G305" s="492"/>
      <c r="H305" s="253"/>
    </row>
    <row r="306" spans="1:8" ht="12.75">
      <c r="A306" s="239"/>
      <c r="B306" s="239"/>
      <c r="C306" s="488"/>
      <c r="D306" s="253"/>
      <c r="E306" s="489"/>
      <c r="F306" s="253"/>
      <c r="G306" s="490"/>
      <c r="H306" s="253"/>
    </row>
    <row r="307" spans="1:8" ht="12.75">
      <c r="A307" s="239"/>
      <c r="B307" s="239"/>
      <c r="C307" s="488"/>
      <c r="D307" s="253"/>
      <c r="E307" s="490"/>
      <c r="F307" s="253"/>
      <c r="G307" s="492"/>
      <c r="H307" s="253"/>
    </row>
    <row r="308" spans="1:8" ht="12.75">
      <c r="A308" s="239"/>
      <c r="B308" s="239"/>
      <c r="C308" s="488"/>
      <c r="D308" s="489"/>
      <c r="E308" s="489"/>
      <c r="F308" s="489"/>
      <c r="G308" s="490"/>
      <c r="H308" s="253"/>
    </row>
    <row r="309" spans="1:8" ht="12.75">
      <c r="A309" s="239"/>
      <c r="B309" s="239"/>
      <c r="C309" s="488"/>
      <c r="D309" s="493"/>
      <c r="E309" s="490"/>
      <c r="F309" s="488"/>
      <c r="G309" s="494"/>
      <c r="H309" s="253"/>
    </row>
    <row r="310" spans="1:8" ht="12.75">
      <c r="A310" s="239"/>
      <c r="B310" s="239"/>
      <c r="C310" s="488"/>
      <c r="D310" s="253"/>
      <c r="E310" s="490"/>
      <c r="F310" s="253"/>
      <c r="G310" s="492"/>
      <c r="H310" s="253"/>
    </row>
    <row r="311" spans="1:8" ht="12.75">
      <c r="A311" s="239"/>
      <c r="B311" s="239"/>
      <c r="C311" s="488"/>
      <c r="D311" s="495"/>
      <c r="E311" s="495"/>
      <c r="F311" s="495"/>
      <c r="G311" s="490"/>
      <c r="H311" s="253"/>
    </row>
    <row r="312" spans="1:8" ht="12.75">
      <c r="A312" s="239"/>
      <c r="B312" s="239"/>
      <c r="C312" s="488"/>
      <c r="D312" s="253"/>
      <c r="E312" s="490"/>
      <c r="F312" s="253"/>
      <c r="G312" s="492"/>
      <c r="H312" s="253"/>
    </row>
    <row r="313" spans="1:8" ht="12.75">
      <c r="A313" s="239"/>
      <c r="B313" s="239"/>
      <c r="C313" s="488"/>
      <c r="D313" s="489"/>
      <c r="E313" s="489"/>
      <c r="F313" s="489"/>
      <c r="G313" s="490"/>
      <c r="H313" s="253"/>
    </row>
    <row r="314" spans="1:8" ht="12.75">
      <c r="A314" s="239"/>
      <c r="B314" s="239"/>
      <c r="C314" s="488"/>
      <c r="D314" s="489"/>
      <c r="E314" s="489"/>
      <c r="F314" s="489"/>
      <c r="G314" s="490"/>
      <c r="H314" s="253"/>
    </row>
    <row r="315" spans="1:8" ht="12.75">
      <c r="A315" s="239"/>
      <c r="B315" s="239"/>
      <c r="C315" s="488"/>
      <c r="D315" s="489"/>
      <c r="E315" s="489"/>
      <c r="F315" s="489"/>
      <c r="G315" s="490"/>
      <c r="H315" s="253"/>
    </row>
    <row r="316" spans="1:8" ht="12.75">
      <c r="A316" s="239"/>
      <c r="B316" s="239"/>
      <c r="C316" s="488"/>
      <c r="D316" s="489"/>
      <c r="E316" s="489"/>
      <c r="F316" s="489"/>
      <c r="G316" s="490"/>
      <c r="H316" s="253"/>
    </row>
    <row r="317" spans="1:8" ht="12.75">
      <c r="A317" s="239"/>
      <c r="B317" s="239"/>
      <c r="C317" s="488"/>
      <c r="D317" s="489"/>
      <c r="E317" s="489"/>
      <c r="F317" s="489"/>
      <c r="G317" s="490"/>
      <c r="H317" s="253"/>
    </row>
    <row r="318" spans="1:8" ht="12.75">
      <c r="A318" s="239"/>
      <c r="B318" s="239"/>
      <c r="C318" s="488"/>
      <c r="D318" s="489"/>
      <c r="E318" s="489"/>
      <c r="F318" s="496"/>
      <c r="G318" s="490"/>
      <c r="H318" s="253"/>
    </row>
    <row r="319" spans="1:8" ht="12.75">
      <c r="A319" s="253"/>
      <c r="B319" s="253"/>
      <c r="C319" s="488"/>
      <c r="D319" s="253"/>
      <c r="E319" s="253"/>
      <c r="F319" s="253"/>
      <c r="G319" s="253"/>
      <c r="H319" s="253"/>
    </row>
    <row r="320" spans="1:8" ht="12.75">
      <c r="A320" s="239"/>
      <c r="B320" s="239"/>
      <c r="C320" s="488"/>
      <c r="D320" s="489"/>
      <c r="E320" s="489"/>
      <c r="F320" s="489"/>
      <c r="G320" s="490"/>
      <c r="H320" s="253"/>
    </row>
    <row r="321" spans="1:8" ht="12.75">
      <c r="A321" s="239"/>
      <c r="B321" s="239"/>
      <c r="C321" s="488"/>
      <c r="D321" s="489"/>
      <c r="E321" s="490"/>
      <c r="F321" s="489"/>
      <c r="G321" s="492"/>
      <c r="H321" s="253"/>
    </row>
    <row r="322" spans="1:8" ht="12.75">
      <c r="A322" s="239"/>
      <c r="B322" s="239"/>
      <c r="C322" s="488"/>
      <c r="D322" s="489"/>
      <c r="E322" s="489"/>
      <c r="F322" s="489"/>
      <c r="G322" s="490"/>
      <c r="H322" s="253"/>
    </row>
    <row r="323" spans="1:8" ht="12.75">
      <c r="A323" s="239"/>
      <c r="B323" s="239"/>
      <c r="C323" s="488"/>
      <c r="D323" s="489"/>
      <c r="E323" s="489"/>
      <c r="F323" s="489"/>
      <c r="G323" s="490"/>
      <c r="H323" s="253"/>
    </row>
    <row r="324" spans="1:8" ht="12.75">
      <c r="A324" s="239"/>
      <c r="B324" s="239"/>
      <c r="C324" s="488"/>
      <c r="D324" s="489"/>
      <c r="E324" s="489"/>
      <c r="F324" s="489"/>
      <c r="G324" s="490"/>
      <c r="H324" s="253"/>
    </row>
    <row r="325" spans="1:8" ht="12.75">
      <c r="A325" s="239"/>
      <c r="B325" s="239"/>
      <c r="C325" s="488"/>
      <c r="D325" s="489"/>
      <c r="E325" s="490"/>
      <c r="F325" s="253"/>
      <c r="G325" s="492"/>
      <c r="H325" s="253"/>
    </row>
    <row r="326" spans="1:8" ht="12.75">
      <c r="A326" s="239"/>
      <c r="B326" s="239"/>
      <c r="C326" s="488"/>
      <c r="D326" s="253"/>
      <c r="E326" s="253"/>
      <c r="F326" s="489"/>
      <c r="G326" s="253"/>
      <c r="H326" s="253"/>
    </row>
    <row r="327" spans="1:5" ht="12.75">
      <c r="A327" s="461"/>
      <c r="B327" s="461"/>
      <c r="C327" s="461"/>
      <c r="D327" s="461"/>
      <c r="E327" s="461"/>
    </row>
    <row r="328" spans="1:5" ht="12.75">
      <c r="A328" s="461"/>
      <c r="B328" s="461"/>
      <c r="C328" s="461"/>
      <c r="D328" s="461"/>
      <c r="E328" s="461"/>
    </row>
    <row r="329" spans="1:5" ht="12.75">
      <c r="A329" s="461"/>
      <c r="B329" s="461"/>
      <c r="C329" s="461"/>
      <c r="D329" s="461"/>
      <c r="E329" s="461"/>
    </row>
    <row r="330" spans="1:5" ht="12.75">
      <c r="A330" s="461"/>
      <c r="B330" s="461"/>
      <c r="C330" s="461"/>
      <c r="D330" s="461"/>
      <c r="E330" s="461"/>
    </row>
    <row r="331" spans="1:5" ht="12.75">
      <c r="A331" s="461"/>
      <c r="B331" s="461"/>
      <c r="C331" s="461"/>
      <c r="D331" s="461"/>
      <c r="E331" s="461"/>
    </row>
    <row r="332" spans="1:5" ht="12.75">
      <c r="A332" s="461"/>
      <c r="B332" s="461"/>
      <c r="C332" s="461"/>
      <c r="D332" s="461"/>
      <c r="E332" s="461"/>
    </row>
    <row r="333" spans="1:5" ht="12.75">
      <c r="A333" s="461"/>
      <c r="B333" s="461"/>
      <c r="C333" s="461"/>
      <c r="D333" s="461"/>
      <c r="E333" s="461"/>
    </row>
    <row r="334" spans="1:5" ht="12.75">
      <c r="A334" s="461"/>
      <c r="B334" s="461"/>
      <c r="C334" s="461"/>
      <c r="D334" s="461"/>
      <c r="E334" s="461"/>
    </row>
    <row r="335" spans="1:5" ht="12.75">
      <c r="A335" s="461"/>
      <c r="B335" s="461"/>
      <c r="C335" s="461"/>
      <c r="D335" s="461"/>
      <c r="E335" s="461"/>
    </row>
    <row r="336" spans="1:5" ht="12.75">
      <c r="A336" s="461"/>
      <c r="B336" s="461"/>
      <c r="C336" s="461"/>
      <c r="D336" s="461"/>
      <c r="E336" s="461"/>
    </row>
    <row r="337" spans="1:5" ht="12.75">
      <c r="A337" s="461"/>
      <c r="B337" s="461"/>
      <c r="C337" s="461"/>
      <c r="D337" s="461"/>
      <c r="E337" s="461"/>
    </row>
    <row r="338" spans="1:5" ht="12.75">
      <c r="A338" s="461"/>
      <c r="B338" s="461"/>
      <c r="C338" s="461"/>
      <c r="D338" s="461"/>
      <c r="E338" s="461"/>
    </row>
    <row r="339" spans="1:5" ht="12.75">
      <c r="A339" s="461"/>
      <c r="B339" s="461"/>
      <c r="C339" s="461"/>
      <c r="D339" s="461"/>
      <c r="E339" s="461"/>
    </row>
    <row r="340" spans="1:5" ht="12.75">
      <c r="A340" s="461"/>
      <c r="B340" s="461"/>
      <c r="C340" s="461"/>
      <c r="D340" s="461"/>
      <c r="E340" s="461"/>
    </row>
    <row r="341" spans="1:5" ht="12.75">
      <c r="A341" s="461"/>
      <c r="B341" s="461"/>
      <c r="C341" s="461"/>
      <c r="D341" s="461"/>
      <c r="E341" s="461"/>
    </row>
    <row r="342" spans="1:5" ht="12.75">
      <c r="A342" s="461"/>
      <c r="B342" s="461"/>
      <c r="C342" s="461"/>
      <c r="D342" s="461"/>
      <c r="E342" s="461"/>
    </row>
    <row r="343" spans="1:5" ht="12.75">
      <c r="A343" s="461"/>
      <c r="B343" s="461"/>
      <c r="C343" s="461"/>
      <c r="D343" s="461"/>
      <c r="E343" s="461"/>
    </row>
    <row r="344" spans="1:5" ht="12.75">
      <c r="A344" s="461"/>
      <c r="B344" s="461"/>
      <c r="C344" s="461"/>
      <c r="D344" s="461"/>
      <c r="E344" s="461"/>
    </row>
    <row r="345" spans="1:5" ht="12.75">
      <c r="A345" s="461"/>
      <c r="B345" s="461"/>
      <c r="C345" s="461"/>
      <c r="D345" s="461"/>
      <c r="E345" s="461"/>
    </row>
    <row r="346" spans="1:5" ht="12.75">
      <c r="A346" s="461"/>
      <c r="B346" s="461"/>
      <c r="C346" s="461"/>
      <c r="D346" s="461"/>
      <c r="E346" s="461"/>
    </row>
    <row r="347" spans="1:5" ht="12.75">
      <c r="A347" s="461"/>
      <c r="B347" s="461"/>
      <c r="C347" s="461"/>
      <c r="D347" s="461"/>
      <c r="E347" s="461"/>
    </row>
    <row r="348" spans="1:5" ht="12.75">
      <c r="A348" s="461"/>
      <c r="B348" s="461"/>
      <c r="C348" s="461"/>
      <c r="D348" s="461"/>
      <c r="E348" s="461"/>
    </row>
    <row r="349" spans="1:5" ht="12.75">
      <c r="A349" s="461"/>
      <c r="B349" s="461"/>
      <c r="C349" s="461"/>
      <c r="D349" s="461"/>
      <c r="E349" s="461"/>
    </row>
    <row r="350" spans="1:5" ht="12.75">
      <c r="A350" s="461"/>
      <c r="B350" s="461"/>
      <c r="C350" s="461"/>
      <c r="D350" s="461"/>
      <c r="E350" s="461"/>
    </row>
    <row r="351" spans="1:5" ht="12.75">
      <c r="A351" s="461"/>
      <c r="B351" s="461"/>
      <c r="C351" s="461"/>
      <c r="D351" s="461"/>
      <c r="E351" s="461"/>
    </row>
    <row r="352" spans="1:5" ht="12.75">
      <c r="A352" s="461"/>
      <c r="B352" s="461"/>
      <c r="C352" s="461"/>
      <c r="D352" s="461"/>
      <c r="E352" s="461"/>
    </row>
    <row r="353" spans="1:5" ht="12.75">
      <c r="A353" s="461"/>
      <c r="B353" s="461"/>
      <c r="C353" s="461"/>
      <c r="D353" s="461"/>
      <c r="E353" s="461"/>
    </row>
    <row r="354" spans="1:7" ht="12.75">
      <c r="A354" s="483"/>
      <c r="B354" s="483"/>
      <c r="C354" s="483"/>
      <c r="D354" s="483"/>
      <c r="E354" s="483"/>
      <c r="F354" s="239"/>
      <c r="G354" s="239"/>
    </row>
    <row r="355" spans="1:7" ht="12.75">
      <c r="A355" s="497"/>
      <c r="B355" s="497"/>
      <c r="C355" s="497"/>
      <c r="D355" s="497"/>
      <c r="E355" s="497"/>
      <c r="F355" s="498"/>
      <c r="G355" s="497"/>
    </row>
    <row r="356" spans="1:7" ht="12.75">
      <c r="A356" s="497"/>
      <c r="B356" s="497"/>
      <c r="C356" s="497"/>
      <c r="D356" s="497"/>
      <c r="E356" s="497"/>
      <c r="F356" s="499"/>
      <c r="G356" s="497"/>
    </row>
    <row r="357" spans="1:7" ht="12.75">
      <c r="A357" s="497"/>
      <c r="B357" s="497"/>
      <c r="C357" s="497"/>
      <c r="D357" s="497"/>
      <c r="E357" s="497"/>
      <c r="F357" s="253"/>
      <c r="G357" s="497"/>
    </row>
    <row r="358" spans="1:7" ht="12.75">
      <c r="A358" s="239"/>
      <c r="B358" s="239"/>
      <c r="C358" s="239"/>
      <c r="D358" s="489"/>
      <c r="E358" s="489"/>
      <c r="F358" s="489"/>
      <c r="G358" s="490"/>
    </row>
    <row r="359" spans="1:7" ht="12.75">
      <c r="A359" s="239"/>
      <c r="B359" s="239"/>
      <c r="C359" s="239"/>
      <c r="D359" s="489"/>
      <c r="E359" s="489"/>
      <c r="F359" s="489"/>
      <c r="G359" s="490"/>
    </row>
    <row r="360" spans="1:7" ht="12.75">
      <c r="A360" s="239"/>
      <c r="B360" s="239"/>
      <c r="C360" s="239"/>
      <c r="D360" s="489"/>
      <c r="E360" s="489"/>
      <c r="F360" s="489"/>
      <c r="G360" s="490"/>
    </row>
    <row r="362" ht="12.75" customHeight="1" hidden="1"/>
    <row r="414" ht="17.25"/>
    <row r="415" ht="17.25"/>
    <row r="473" ht="17.25"/>
    <row r="474" ht="17.25"/>
    <row r="475" ht="12" customHeight="1"/>
    <row r="476" ht="12.75" customHeight="1"/>
    <row r="477" ht="12.75" customHeight="1"/>
  </sheetData>
  <mergeCells count="135">
    <mergeCell ref="A1:I1"/>
    <mergeCell ref="A2:A3"/>
    <mergeCell ref="B2:B3"/>
    <mergeCell ref="C2:D3"/>
    <mergeCell ref="F2:G2"/>
    <mergeCell ref="A4:C4"/>
    <mergeCell ref="C6:E6"/>
    <mergeCell ref="C7:E7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24:E24"/>
    <mergeCell ref="C25:E25"/>
    <mergeCell ref="C26:E26"/>
    <mergeCell ref="C27:E27"/>
    <mergeCell ref="C28:E28"/>
    <mergeCell ref="C29:E29"/>
    <mergeCell ref="C30:E30"/>
    <mergeCell ref="C31:E31"/>
    <mergeCell ref="C37:E37"/>
    <mergeCell ref="A42:A43"/>
    <mergeCell ref="B42:B43"/>
    <mergeCell ref="F42:G42"/>
    <mergeCell ref="A44:I44"/>
    <mergeCell ref="B45:E45"/>
    <mergeCell ref="C46:E46"/>
    <mergeCell ref="C47:E47"/>
    <mergeCell ref="C50:E50"/>
    <mergeCell ref="C51:E51"/>
    <mergeCell ref="C52:E52"/>
    <mergeCell ref="B56:E56"/>
    <mergeCell ref="C57:E57"/>
    <mergeCell ref="C58:E58"/>
    <mergeCell ref="C63:E63"/>
    <mergeCell ref="C64:E64"/>
    <mergeCell ref="C67:E67"/>
    <mergeCell ref="C68:E68"/>
    <mergeCell ref="B73:E73"/>
    <mergeCell ref="C74:E74"/>
    <mergeCell ref="C75:E75"/>
    <mergeCell ref="C81:E81"/>
    <mergeCell ref="C82:E82"/>
    <mergeCell ref="C89:E89"/>
    <mergeCell ref="B98:E98"/>
    <mergeCell ref="C99:E99"/>
    <mergeCell ref="C100:E100"/>
    <mergeCell ref="C103:E103"/>
    <mergeCell ref="C106:E106"/>
    <mergeCell ref="C107:E107"/>
    <mergeCell ref="B112:E112"/>
    <mergeCell ref="C113:E113"/>
    <mergeCell ref="C114:E114"/>
    <mergeCell ref="C120:E120"/>
    <mergeCell ref="C125:E125"/>
    <mergeCell ref="C126:E126"/>
    <mergeCell ref="B134:E134"/>
    <mergeCell ref="C135:E135"/>
    <mergeCell ref="C136:E136"/>
    <mergeCell ref="C142:E142"/>
    <mergeCell ref="C147:E147"/>
    <mergeCell ref="C148:E148"/>
    <mergeCell ref="B155:E155"/>
    <mergeCell ref="C156:E156"/>
    <mergeCell ref="C157:E157"/>
    <mergeCell ref="C161:E161"/>
    <mergeCell ref="C165:E165"/>
    <mergeCell ref="B171:E171"/>
    <mergeCell ref="C172:E172"/>
    <mergeCell ref="C173:E173"/>
    <mergeCell ref="C178:E178"/>
    <mergeCell ref="C183:E183"/>
    <mergeCell ref="C184:E184"/>
    <mergeCell ref="B191:E191"/>
    <mergeCell ref="C192:E192"/>
    <mergeCell ref="C193:E193"/>
    <mergeCell ref="C198:E198"/>
    <mergeCell ref="C203:E203"/>
    <mergeCell ref="C204:E204"/>
    <mergeCell ref="C215:E215"/>
    <mergeCell ref="A223:C225"/>
    <mergeCell ref="D223:E223"/>
    <mergeCell ref="G223:G225"/>
    <mergeCell ref="D224:D225"/>
    <mergeCell ref="E224:E225"/>
    <mergeCell ref="A226:C226"/>
    <mergeCell ref="A227:C227"/>
    <mergeCell ref="A228:C228"/>
    <mergeCell ref="A230:C230"/>
    <mergeCell ref="A231:C231"/>
    <mergeCell ref="A232:C232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20:B320"/>
    <mergeCell ref="A321:B321"/>
    <mergeCell ref="A322:B322"/>
    <mergeCell ref="A323:B323"/>
    <mergeCell ref="A324:B324"/>
    <mergeCell ref="A325:B325"/>
    <mergeCell ref="A326:B326"/>
    <mergeCell ref="F354:G354"/>
    <mergeCell ref="A355:C357"/>
    <mergeCell ref="D355:E355"/>
    <mergeCell ref="G355:G357"/>
    <mergeCell ref="D356:D357"/>
    <mergeCell ref="E356:E357"/>
    <mergeCell ref="A358:C358"/>
    <mergeCell ref="A359:C359"/>
    <mergeCell ref="A360:C360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Roman,Normálne"&amp;12&amp;A</oddHeader>
    <oddFooter>&amp;C&amp;"Times New Roman,Normálne"&amp;12Strana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2011-07-15T09:02:18Z</cp:lastPrinted>
  <dcterms:modified xsi:type="dcterms:W3CDTF">2011-07-25T08:14:46Z</dcterms:modified>
  <cp:category/>
  <cp:version/>
  <cp:contentType/>
  <cp:contentStatus/>
  <cp:revision>5</cp:revision>
</cp:coreProperties>
</file>