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10"/>
  </bookViews>
  <sheets>
    <sheet name="Programové rozpočtové hospodárenie" sheetId="1" r:id="rId1"/>
    <sheet name="Sumarizácia príjmov" sheetId="2" r:id="rId2"/>
    <sheet name="Príjmy" sheetId="3" r:id="rId3"/>
    <sheet name="Výdavky podľa programov a aktivít" sheetId="4" r:id="rId4"/>
    <sheet name="Sumarizácia výdavkov podľa programov" sheetId="5" r:id="rId5"/>
    <sheet name="Program 1" sheetId="6" r:id="rId6"/>
    <sheet name="Program 2" sheetId="7" r:id="rId7"/>
    <sheet name="Program 3" sheetId="8" r:id="rId8"/>
    <sheet name="Program 4" sheetId="9" r:id="rId9"/>
    <sheet name="Program 5" sheetId="10" r:id="rId10"/>
    <sheet name="Program 6" sheetId="11" r:id="rId11"/>
    <sheet name="Program 7" sheetId="12" r:id="rId12"/>
    <sheet name="Program 8" sheetId="13" r:id="rId13"/>
    <sheet name="TS" sheetId="14" r:id="rId14"/>
    <sheet name="SRaŠZ" sheetId="15" r:id="rId15"/>
    <sheet name="MsKS" sheetId="16" r:id="rId16"/>
  </sheets>
  <definedNames/>
  <calcPr fullCalcOnLoad="1"/>
</workbook>
</file>

<file path=xl/sharedStrings.xml><?xml version="1.0" encoding="utf-8"?>
<sst xmlns="http://schemas.openxmlformats.org/spreadsheetml/2006/main" count="3074" uniqueCount="986">
  <si>
    <t>v eurách</t>
  </si>
  <si>
    <t>SUMARIZÁCIA  PROGRAMOV  ROZPOČTU</t>
  </si>
  <si>
    <t>Rozpočet</t>
  </si>
  <si>
    <t>2012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</si>
  <si>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</si>
  <si>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</si>
  <si>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</si>
  <si>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</si>
  <si>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</si>
  <si>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</si>
  <si>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</si>
  <si>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</si>
  <si>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</si>
  <si>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</si>
  <si>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</si>
  <si>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</si>
  <si>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</si>
  <si>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</si>
  <si>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</si>
  <si>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Strategické plánovanie, regionálny rozvoj a majetok mesta </t>
  </si>
  <si>
    <t>Schodok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</si>
  <si>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</si>
  <si>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</si>
  <si>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</si>
  <si>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</si>
  <si>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</si>
  <si>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</si>
  <si>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</si>
  <si>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>Schodok/Prebytok po vylúčení finančných operácií</t>
  </si>
  <si>
    <t>VÝSLEDOK  HOSPODÁRENIA</t>
  </si>
  <si>
    <t>Ukazovateľ</t>
  </si>
  <si>
    <t xml:space="preserve">Rozpočet 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</si>
  <si>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</si>
  <si>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</si>
  <si>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</si>
  <si>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</si>
  <si>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</si>
  <si>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za kom.odpad a drobný stav.odpad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</si>
  <si>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</si>
  <si>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</si>
  <si>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</si>
  <si>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</si>
  <si>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</si>
  <si>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prenaj.nebyt.priestorov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</si>
  <si>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</si>
  <si>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</si>
  <si>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</si>
  <si>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pokuty</t>
  </si>
  <si>
    <t xml:space="preserve">          poplatky za služby</t>
  </si>
  <si>
    <t xml:space="preserve">          z toho: školstvo</t>
  </si>
  <si>
    <t xml:space="preserve">                     opatrovateľská služba</t>
  </si>
  <si>
    <t xml:space="preserve">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</si>
  <si>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</si>
  <si>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</si>
  <si>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</si>
  <si>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finanč. hospodár.</t>
  </si>
  <si>
    <t>iné nedaňové príjmy</t>
  </si>
  <si>
    <r>
      <t>v tom</t>
    </r>
    <r>
      <rPr>
        <sz val="10"/>
        <rFont val="Arial"/>
        <family val="2"/>
      </rPr>
      <t xml:space="preserve">: vrátky a dobropisy </t>
    </r>
  </si>
  <si>
    <t xml:space="preserve">          iné /výťažky,poist.plnenie/</t>
  </si>
  <si>
    <t>Finančné operácie</t>
  </si>
  <si>
    <r>
      <t>v tom:</t>
    </r>
    <r>
      <rPr>
        <sz val="10"/>
        <rFont val="Arial"/>
        <family val="2"/>
      </rPr>
      <t xml:space="preserve"> zostatok prostr.z predch.roka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</si>
  <si>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</si>
  <si>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</si>
  <si>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</si>
  <si>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</si>
  <si>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</si>
  <si>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</si>
  <si>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</si>
  <si>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</si>
  <si>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prenes.výkon školstva</t>
  </si>
  <si>
    <t>transfer zo ŠR SR za prenes.výkon /iné/</t>
  </si>
  <si>
    <t>transfer zo ŠR SR za prenes.výkon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</si>
  <si>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</si>
  <si>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</si>
  <si>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</si>
  <si>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transfer zo štrukturálnych fondov</t>
  </si>
  <si>
    <t xml:space="preserve">          transfer na voľby</t>
  </si>
  <si>
    <t xml:space="preserve">          transfer z MVaRR na výstavbu 45 b.j. a TV</t>
  </si>
  <si>
    <t>PRÍJMY CELKOM</t>
  </si>
  <si>
    <t xml:space="preserve">     Rozpočet </t>
  </si>
  <si>
    <t>kateg.</t>
  </si>
  <si>
    <t>položka    podpoložka</t>
  </si>
  <si>
    <t xml:space="preserve">U k a z o v a t e ľ </t>
  </si>
  <si>
    <t>DAŇOVÉ  PRÍJMY</t>
  </si>
  <si>
    <t xml:space="preserve">Dane z príjmov fyzickej osoby </t>
  </si>
  <si>
    <t>Dane z majetku</t>
  </si>
  <si>
    <t>z pozemkov</t>
  </si>
  <si>
    <t>zo stavieb</t>
  </si>
  <si>
    <t>z bytov</t>
  </si>
  <si>
    <t>Dane za tovary a služby</t>
  </si>
  <si>
    <t>za psa</t>
  </si>
  <si>
    <t>za nevýherné hracie prístroje</t>
  </si>
  <si>
    <t>za predajné automaty</t>
  </si>
  <si>
    <t>za ubytovanie</t>
  </si>
  <si>
    <t>za užívanie verejného priestranstva</t>
  </si>
  <si>
    <t xml:space="preserve">za komunálny a drobný stavebný odpad </t>
  </si>
  <si>
    <t>NEDAŇOVÉ  PRÍJMY</t>
  </si>
  <si>
    <t>Príjmy z podnikania a z vlastníctva</t>
  </si>
  <si>
    <t>dividendy</t>
  </si>
  <si>
    <t>z prenajatých pozemkov</t>
  </si>
  <si>
    <t>z prenajatých budov, priestorov</t>
  </si>
  <si>
    <t>Administratívne a iné poplatky, platby</t>
  </si>
  <si>
    <t>Súdne poplatky</t>
  </si>
  <si>
    <t>Ostatné poplatky</t>
  </si>
  <si>
    <t>za porušenie predpisov</t>
  </si>
  <si>
    <t>za predaj výrobkov, tovarov a služieb</t>
  </si>
  <si>
    <t>za jasle, MŠ a kluby</t>
  </si>
  <si>
    <t>za prebytočný hnuteľný majetok</t>
  </si>
  <si>
    <t>za znečistenie ovzdušia</t>
  </si>
  <si>
    <t>Úroky z úverov, vkladov, pôžičiek</t>
  </si>
  <si>
    <t>z vkladov</t>
  </si>
  <si>
    <t>z termínovaných vkladov</t>
  </si>
  <si>
    <t>Iné nedaňové príjmy</t>
  </si>
  <si>
    <t>vratky zriaďovateľovi</t>
  </si>
  <si>
    <t>z náhrad poistného</t>
  </si>
  <si>
    <t>z výťažkov z lotérií a iných podobných hier</t>
  </si>
  <si>
    <t>z dobropisov</t>
  </si>
  <si>
    <t>vratky od iných</t>
  </si>
  <si>
    <t xml:space="preserve">iné </t>
  </si>
  <si>
    <t>GRANTY A TRANSFERY</t>
  </si>
  <si>
    <t>grant na kultúru a iné</t>
  </si>
  <si>
    <t>transfer z MŠ SR na prenes. výkon a iné</t>
  </si>
  <si>
    <t xml:space="preserve">transfer na prenes.výkon štát.správy a iné </t>
  </si>
  <si>
    <t>transfer na záškoláctvo</t>
  </si>
  <si>
    <t>transfer na aktivačné práce</t>
  </si>
  <si>
    <t>transfer zo ŠFRB na prenesený výkon</t>
  </si>
  <si>
    <t>transfer na voľby</t>
  </si>
  <si>
    <t>transfer zo štrukturálnych fondov</t>
  </si>
  <si>
    <t>transfer na vojnové hroby</t>
  </si>
  <si>
    <t>transfer z Vyšehradského fondu</t>
  </si>
  <si>
    <t xml:space="preserve">Bežné príjmy  spolu </t>
  </si>
  <si>
    <t>kategória</t>
  </si>
  <si>
    <t>položka  podpoložka</t>
  </si>
  <si>
    <t>KAPITÁLOVÉ  PRÍJMY</t>
  </si>
  <si>
    <t xml:space="preserve">príjem z predaja kapitálových aktív </t>
  </si>
  <si>
    <t>príjem z predaja pozemkov</t>
  </si>
  <si>
    <t xml:space="preserve">zo štrukturálnych fondov </t>
  </si>
  <si>
    <t>transfery zo štátneho rozpočtu</t>
  </si>
  <si>
    <t>z rozpočtu vyššieho územného celku</t>
  </si>
  <si>
    <t>Kapitálové príjmy spolu</t>
  </si>
  <si>
    <t>ZO SPLÁTOK PÔŽIČIEK</t>
  </si>
  <si>
    <t>Od nefinančného subjektu</t>
  </si>
  <si>
    <t>Z OSTATNÝCH FINANČNÝCH OPERÁCIÍ</t>
  </si>
  <si>
    <t>zostatok prostriedkov z predch. rokov</t>
  </si>
  <si>
    <t>prevod z peňažných fondov</t>
  </si>
  <si>
    <t>PRIJATÉ ÚVERY, POŽIČKY</t>
  </si>
  <si>
    <t xml:space="preserve">Bankový úver dlhodobý /ŠFRB/ </t>
  </si>
  <si>
    <t xml:space="preserve">Bankový úver -cudzí zdroj </t>
  </si>
  <si>
    <t>Finančné operácie spolu</t>
  </si>
  <si>
    <t>P R Í J M Y  S P O L U</t>
  </si>
  <si>
    <t>Príjmy právnych subjektov RO</t>
  </si>
  <si>
    <t>P R Í J M Y  C E L K O M</t>
  </si>
  <si>
    <t xml:space="preserve">     Rozpočet  (v eurách)</t>
  </si>
  <si>
    <t xml:space="preserve">P R Í J M Y  V  Š K O L S T V E  </t>
  </si>
  <si>
    <t xml:space="preserve">Základná škola Dargovských hrdinov </t>
  </si>
  <si>
    <t xml:space="preserve">Základná škola Hrnčiarska </t>
  </si>
  <si>
    <t xml:space="preserve">Základná škola Jána Švermu </t>
  </si>
  <si>
    <t xml:space="preserve">Základná škola Kudlovská </t>
  </si>
  <si>
    <t xml:space="preserve">Základná škola Laborecká </t>
  </si>
  <si>
    <t xml:space="preserve">Základná škola internátna s MŠ Lesná </t>
  </si>
  <si>
    <t>Základná škola s MŠ Podskalka</t>
  </si>
  <si>
    <t xml:space="preserve">Základná škola Pugačevova </t>
  </si>
  <si>
    <t xml:space="preserve">Základná škola SNP </t>
  </si>
  <si>
    <t xml:space="preserve">Základná umelecká škola </t>
  </si>
  <si>
    <t>Centrum voľného času</t>
  </si>
  <si>
    <t>Materská škola Partizánska</t>
  </si>
  <si>
    <t>Príjmy právnych subjektov RO spolu</t>
  </si>
  <si>
    <t>Príjmy MŠ a ŠJ bez právnej subjektivity</t>
  </si>
  <si>
    <t>Prog.</t>
  </si>
  <si>
    <t xml:space="preserve">                            Názov programu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</si>
  <si>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</si>
  <si>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</si>
  <si>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</si>
  <si>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</si>
  <si>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</si>
  <si>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</si>
  <si>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</si>
  <si>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</si>
  <si>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</si>
  <si>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</si>
  <si>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</si>
  <si>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</si>
  <si>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</si>
  <si>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</si>
  <si>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</si>
  <si>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</si>
  <si>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  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</si>
  <si>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</si>
  <si>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</si>
  <si>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</si>
  <si>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</si>
  <si>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</si>
  <si>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</si>
  <si>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   </t>
    </r>
    <r>
      <rPr>
        <sz val="9"/>
        <rFont val="Arial"/>
        <family val="2"/>
      </rPr>
      <t xml:space="preserve">  z toho:bankové operácie</t>
    </r>
  </si>
  <si>
    <t>2.3.</t>
  </si>
  <si>
    <t xml:space="preserve"> Matrika </t>
  </si>
  <si>
    <t>2.4.</t>
  </si>
  <si>
    <t xml:space="preserve"> Aktivačná činnosť formou menších obecných služieb</t>
  </si>
  <si>
    <t>2.5.</t>
  </si>
  <si>
    <t xml:space="preserve"> Voľby a referendá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</si>
  <si>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</si>
  <si>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</si>
  <si>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</si>
  <si>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</si>
  <si>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</si>
  <si>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</si>
  <si>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</si>
  <si>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</si>
  <si>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</si>
  <si>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</si>
  <si>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</si>
  <si>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</si>
  <si>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</si>
  <si>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</si>
  <si>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</si>
  <si>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</si>
  <si>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4.6.</t>
  </si>
  <si>
    <t xml:space="preserve"> Sociálno – právna ochrana</t>
  </si>
  <si>
    <t>4.7.</t>
  </si>
  <si>
    <t>5</t>
  </si>
  <si>
    <t xml:space="preserve"> Verejno prospešné služby</t>
  </si>
  <si>
    <t xml:space="preserve"> Verejno-prospešné služby</t>
  </si>
  <si>
    <t>5.1.-5</t>
  </si>
  <si>
    <t xml:space="preserve">     z toho: príspevok pre Technické služby mesta</t>
  </si>
  <si>
    <r>
      <t xml:space="preserve">    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</si>
  <si>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r>
      <t xml:space="preserve">                 </t>
    </r>
    <r>
      <rPr>
        <sz val="9"/>
        <rFont val="Arial"/>
        <family val="2"/>
      </rPr>
      <t>plochy pre kontajnery KO</t>
    </r>
  </si>
  <si>
    <t>5.3.</t>
  </si>
  <si>
    <t xml:space="preserve"> Výstavba mesta - miestne komunikácie a parkoviská</t>
  </si>
  <si>
    <r>
      <t xml:space="preserve">     </t>
    </r>
    <r>
      <rPr>
        <sz val="9"/>
        <rFont val="Arial"/>
        <family val="2"/>
      </rPr>
      <t xml:space="preserve"> z toho: príspevok na vykrytie straty MHD</t>
    </r>
  </si>
  <si>
    <t>Výstavba mesta – iné</t>
  </si>
  <si>
    <t>6.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</si>
  <si>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</si>
  <si>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</si>
  <si>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</si>
  <si>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</si>
  <si>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</si>
  <si>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</si>
  <si>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</si>
  <si>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</si>
  <si>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</si>
  <si>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6.5.</t>
  </si>
  <si>
    <t>Jarmoky a trhy</t>
  </si>
  <si>
    <t>7</t>
  </si>
  <si>
    <t xml:space="preserve"> Šport</t>
  </si>
  <si>
    <t>7.1.-8.</t>
  </si>
  <si>
    <t xml:space="preserve"> Rekreačné a športové služby-príspevok SRaŠZ</t>
  </si>
  <si>
    <t>7.9.</t>
  </si>
  <si>
    <t>Príspevok na prevádzku futbalového štadióna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</si>
  <si>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</si>
  <si>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</si>
  <si>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</si>
  <si>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</si>
  <si>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</si>
  <si>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</si>
  <si>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</si>
  <si>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</si>
  <si>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</si>
  <si>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</si>
  <si>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</si>
  <si>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</si>
  <si>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</si>
  <si>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</si>
  <si>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</si>
  <si>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</si>
  <si>
    <t>SUMARIZÁCIA  PROGRAMOV ROZPOČTU</t>
  </si>
  <si>
    <t>P R O G R A M</t>
  </si>
  <si>
    <t>1.Strategické plánovanie, regionálny rozvoj a majetok mesta</t>
  </si>
  <si>
    <t>2. Samospráva mesta a jej výkonný aparát</t>
  </si>
  <si>
    <t>3. Verejný poriadok</t>
  </si>
  <si>
    <t>4. Sociálne služby</t>
  </si>
  <si>
    <t>5. Verejno-prospešné služby</t>
  </si>
  <si>
    <t>6. Kultúra a rôzne spoločenské aktivity pre každého</t>
  </si>
  <si>
    <t>7. Šport</t>
  </si>
  <si>
    <t>8. Vzdelávanie</t>
  </si>
  <si>
    <t>VÝDAVKY  SPOLU</t>
  </si>
  <si>
    <t>PROGRAM  1: Strategické plánovanie, regionálny rozvoj a majetok mesta</t>
  </si>
  <si>
    <t xml:space="preserve"> v eurách</t>
  </si>
  <si>
    <t xml:space="preserve">                        Ekonomická klasifikácia</t>
  </si>
  <si>
    <t xml:space="preserve">                 R O Z P O Č E T</t>
  </si>
  <si>
    <t>Aktivita</t>
  </si>
  <si>
    <t>Funkčná</t>
  </si>
  <si>
    <t>položka</t>
  </si>
  <si>
    <t xml:space="preserve">  klasifikácia</t>
  </si>
  <si>
    <t>podpoložka</t>
  </si>
  <si>
    <t>PROGRAM  1:     Strategické plánovanie, regionálny rozvoj a majetok mesta</t>
  </si>
  <si>
    <t xml:space="preserve">Implementácia PHSR mesta Humenné </t>
  </si>
  <si>
    <t>01.1.1.6</t>
  </si>
  <si>
    <t xml:space="preserve">Obce </t>
  </si>
  <si>
    <t>600</t>
  </si>
  <si>
    <t>630</t>
  </si>
  <si>
    <t>Tovary a služby</t>
  </si>
  <si>
    <t>637003 –  propagácia, reklama a inzercia</t>
  </si>
  <si>
    <t>636001 – nájomné za nájom budov, objektov ...</t>
  </si>
  <si>
    <t>636002 –  nájomné za nájom prevadzk. strojov ...</t>
  </si>
  <si>
    <t>04.4.3</t>
  </si>
  <si>
    <t xml:space="preserve">Výstavba </t>
  </si>
  <si>
    <t>Obstarávanie kapitálových aktív</t>
  </si>
  <si>
    <t>716 – prípravná a projektová dokumentácia</t>
  </si>
  <si>
    <t>Príprava a podávanie ŽoNFP</t>
  </si>
  <si>
    <t>637005 – špeciálne služby</t>
  </si>
  <si>
    <t>637011 – štúdie, expertízy, posudky</t>
  </si>
  <si>
    <t>637012 – poplatky a odvody</t>
  </si>
  <si>
    <t>Implementácia schválených ŽoNFP</t>
  </si>
  <si>
    <t>637003 – propagácia, reklama a inzercia</t>
  </si>
  <si>
    <t>637004 – všeobecné služby</t>
  </si>
  <si>
    <t>Výstavba</t>
  </si>
  <si>
    <t>717002 – rekonštrukcia a modernizácia</t>
  </si>
  <si>
    <t>05.1.0</t>
  </si>
  <si>
    <t>Nakladanie s odpadmi</t>
  </si>
  <si>
    <t>713004 – prevádzkových strojov, prístrojov, zariadení, ...</t>
  </si>
  <si>
    <t>717001 – realizácia nových stavieb</t>
  </si>
  <si>
    <t>08.2.0.3</t>
  </si>
  <si>
    <t>Klubové a špeciálne kultúrne zariadenia</t>
  </si>
  <si>
    <t>09.1.2.1</t>
  </si>
  <si>
    <t>Základné vzdelanie s bežnou starostlivosťou</t>
  </si>
  <si>
    <t>Mzdy, platy, služ. príjmy a ost. osobné vyrovn.</t>
  </si>
  <si>
    <t>Poistné a príspevok do poisťovni</t>
  </si>
  <si>
    <t>631001– cestovné náhrady tuzemské</t>
  </si>
  <si>
    <t xml:space="preserve">633001– interiérové vybavenie </t>
  </si>
  <si>
    <t>633002 – výpočtová technika</t>
  </si>
  <si>
    <t>633004 – prevádzkové stroje, prístroje, zariadenia, ...</t>
  </si>
  <si>
    <t>633006 – všeobecný materiál</t>
  </si>
  <si>
    <t>633009 – knihy, časopisy, noviny, učebnice ...</t>
  </si>
  <si>
    <t>633013  – softvér a licencie</t>
  </si>
  <si>
    <t>637001 – školenia, kurzy, semináre, porady,...</t>
  </si>
  <si>
    <t>637015 – poistné</t>
  </si>
  <si>
    <t>637027 – odmeny zamestnancov mimopr. pomeru</t>
  </si>
  <si>
    <t>711003 – softvéru</t>
  </si>
  <si>
    <t>713001– interiérového vybavenia</t>
  </si>
  <si>
    <t>713002 – výpočtovej techniky</t>
  </si>
  <si>
    <t>09.5.0.4</t>
  </si>
  <si>
    <t>Zariadenia (inštitúcie) pre celoživotné vzdelávanie</t>
  </si>
  <si>
    <t>625 – poistné do SP</t>
  </si>
  <si>
    <t>625003 – úrazové poistenie</t>
  </si>
  <si>
    <t>10.2.0.1</t>
  </si>
  <si>
    <t xml:space="preserve">Zariadenia sociálnych služieb – staroba </t>
  </si>
  <si>
    <t>10.4.0.3</t>
  </si>
  <si>
    <t>Ďalšie sociálne služby – rodina a deti</t>
  </si>
  <si>
    <t>Rozvoj cezhraničnej spolupráce</t>
  </si>
  <si>
    <t>631002 – cestovné náhrady zahraničné</t>
  </si>
  <si>
    <t xml:space="preserve">632 – energie, voda a komunikácie </t>
  </si>
  <si>
    <t>637004 – špeciálne služby</t>
  </si>
  <si>
    <t>Výstavba infraštruktúry a bytov</t>
  </si>
  <si>
    <t>06.1.0</t>
  </si>
  <si>
    <t>Rozvoj bývania</t>
  </si>
  <si>
    <t>Hospodárska správa a evidencia hnuteľného a nehnuteľného majetku</t>
  </si>
  <si>
    <t>Obce</t>
  </si>
  <si>
    <t>635004 – údržba prevádzkových strojov, prístrojov</t>
  </si>
  <si>
    <t>635006 – údržba budov objektov, ich častí</t>
  </si>
  <si>
    <t>636001- nájomné za nájom pozemkov</t>
  </si>
  <si>
    <t>637003  –  propagácia, reklama a inzercia</t>
  </si>
  <si>
    <t>712001 – budov, objektov alebo ich častí</t>
  </si>
  <si>
    <t>713003 – telekomunikačnej techniky</t>
  </si>
  <si>
    <t>711001 – pozemkov</t>
  </si>
  <si>
    <t>06.6.0</t>
  </si>
  <si>
    <t xml:space="preserve">Bývanie a obč. vybavenosť inde neklasifikované </t>
  </si>
  <si>
    <t>637017 – provízia za predaj bytov</t>
  </si>
  <si>
    <t>PROGRAM 1:</t>
  </si>
  <si>
    <t>Bežné výdavky spolu</t>
  </si>
  <si>
    <t>Kapitálové výdavky spolu</t>
  </si>
  <si>
    <t>PROGRAM 2: Samospráva mesta a jej výkonný aparát</t>
  </si>
  <si>
    <t>Ekonomická klasifikácia</t>
  </si>
  <si>
    <t>R O Z P O Č E T</t>
  </si>
  <si>
    <t>Funkčná klasifikácia</t>
  </si>
  <si>
    <t xml:space="preserve">kategória </t>
  </si>
  <si>
    <t xml:space="preserve">PROGRAM 2:   Samospráva mesta a jej výkonný aparát </t>
  </si>
  <si>
    <t>Samosprávne orgány mesta</t>
  </si>
  <si>
    <t>01.1.1.6.</t>
  </si>
  <si>
    <t xml:space="preserve">Bežné výdavky </t>
  </si>
  <si>
    <t>610</t>
  </si>
  <si>
    <t xml:space="preserve">Mzdy, platy, služobné príjmy a ostatné osobné vyrovnania </t>
  </si>
  <si>
    <t>611 Tarifný plat, osobný plat, základný plat, ...</t>
  </si>
  <si>
    <t>614 Odmeny</t>
  </si>
  <si>
    <t>620</t>
  </si>
  <si>
    <t xml:space="preserve">Poistné a príspevok do poisťovní </t>
  </si>
  <si>
    <t xml:space="preserve">621 Poistné do Všeobecnej zdravotnej poisťovne </t>
  </si>
  <si>
    <t xml:space="preserve">625 Poistné do Sociálnej poisťovne </t>
  </si>
  <si>
    <t xml:space="preserve">625001-na nemocenské poistenie </t>
  </si>
  <si>
    <t>625002-na starobné poistenie</t>
  </si>
  <si>
    <t>625003-na úrazové poistenie</t>
  </si>
  <si>
    <t>625004-na invalidné poistenie</t>
  </si>
  <si>
    <t>625005-na poistenie v nezamestnanosti</t>
  </si>
  <si>
    <t xml:space="preserve">625007-na poistenie do rezervného fondu solidarity  </t>
  </si>
  <si>
    <t xml:space="preserve">627 Príspevok do doplnkovej dôchodkovej poisťovne </t>
  </si>
  <si>
    <t xml:space="preserve">Tovary a služby </t>
  </si>
  <si>
    <t xml:space="preserve">631 Cestovné náhrady  </t>
  </si>
  <si>
    <t>631001-tuzemské</t>
  </si>
  <si>
    <t>631002-zahraničné</t>
  </si>
  <si>
    <t xml:space="preserve">633 Materiál </t>
  </si>
  <si>
    <t xml:space="preserve">633016-reprezentačné   </t>
  </si>
  <si>
    <t xml:space="preserve">634 Dopravné    </t>
  </si>
  <si>
    <t>634004-prepravné a prenájom dopr. prostriedkov</t>
  </si>
  <si>
    <t xml:space="preserve">637 Služby </t>
  </si>
  <si>
    <t>637001-školenia, kurzy, semináre</t>
  </si>
  <si>
    <t xml:space="preserve">637009-náhrada mzdy a platu </t>
  </si>
  <si>
    <t>637014-stravovanie</t>
  </si>
  <si>
    <t xml:space="preserve">637026-odmeny a príspevky  </t>
  </si>
  <si>
    <t xml:space="preserve">Bežné transfery </t>
  </si>
  <si>
    <t xml:space="preserve">642 Transfery jednotl. a nezisk. práv.os. </t>
  </si>
  <si>
    <t xml:space="preserve">642012-na odstupné </t>
  </si>
  <si>
    <t>642013-na odchodné</t>
  </si>
  <si>
    <t xml:space="preserve">Správa – prevádzka – činnosť mestského úradu </t>
  </si>
  <si>
    <t>612 Príplatky</t>
  </si>
  <si>
    <t>612001 – osobný príplatok</t>
  </si>
  <si>
    <t>612002 – ostatné príplatky okrem osobných ...</t>
  </si>
  <si>
    <t>613 Náhrada za pracovnú pohotovosť, ...</t>
  </si>
  <si>
    <t xml:space="preserve">620 </t>
  </si>
  <si>
    <t xml:space="preserve">622 Poistné do Spoločnej zdravotnej poisťovne </t>
  </si>
  <si>
    <t xml:space="preserve">623 Poistné do ostatných zdravotných poisťovní </t>
  </si>
  <si>
    <t xml:space="preserve">632 Energie, voda a komunikácie    </t>
  </si>
  <si>
    <t>632001-energie</t>
  </si>
  <si>
    <t>632002-vodné, stočné</t>
  </si>
  <si>
    <t>632003-poštové a telekomunikačné služby</t>
  </si>
  <si>
    <t>632004-komunikačná inštraštruktúra</t>
  </si>
  <si>
    <t>633001-interiérové vybavenie</t>
  </si>
  <si>
    <t>633002-výpočtová technika</t>
  </si>
  <si>
    <t xml:space="preserve">633004-prevádzkové stroje, prístroje </t>
  </si>
  <si>
    <t xml:space="preserve">633005-špeciálne stroje, prístroje, zariadenia... </t>
  </si>
  <si>
    <t>633006-všeobecný materiál</t>
  </si>
  <si>
    <t xml:space="preserve">633007-špeciálny materiál </t>
  </si>
  <si>
    <t>633009-knihy, časopisy, noviny, ...</t>
  </si>
  <si>
    <t>633010-pracovné odevy, obuv a pracovné pomôcky</t>
  </si>
  <si>
    <t xml:space="preserve">633013-softvér </t>
  </si>
  <si>
    <t>634001-palivo, mazivá, oleje, špeciálne kvapaliny</t>
  </si>
  <si>
    <t>634002-servis,údržba,opravy a výdavky s tým spojené</t>
  </si>
  <si>
    <t>634003-poistenie</t>
  </si>
  <si>
    <t>634003-prepravné a prenájom dopravných prostriedkov</t>
  </si>
  <si>
    <t>634005-karty, známky, poplatky</t>
  </si>
  <si>
    <t>634006-pracovné odevy, obuv a pracovné pomôcky</t>
  </si>
  <si>
    <t xml:space="preserve">635 Rutinná a štandardná údržba </t>
  </si>
  <si>
    <t>635001-interiérového vybavenia</t>
  </si>
  <si>
    <t>635002-výpočtovej techniky</t>
  </si>
  <si>
    <t>635003-telekomunikačnej techniky</t>
  </si>
  <si>
    <t>635004-prevádzkových strojov, prístrojov...</t>
  </si>
  <si>
    <t>635009-softvéru</t>
  </si>
  <si>
    <t xml:space="preserve">636 Nájomné za prenájom     </t>
  </si>
  <si>
    <t>636001-budov, priestorov a objektov</t>
  </si>
  <si>
    <t>636002-prevádzkových strojov, prístrojov...</t>
  </si>
  <si>
    <t>637001-školenia, kurzy, semináre, ...</t>
  </si>
  <si>
    <t>637003-propagácia, reklama a inzercia</t>
  </si>
  <si>
    <t>637004-všeobecné služby</t>
  </si>
  <si>
    <t>637005-špeciálne služby</t>
  </si>
  <si>
    <t>637012-poplatky a odvody</t>
  </si>
  <si>
    <t>637015-poistné</t>
  </si>
  <si>
    <t>637016-prídel do sociálneho fondu</t>
  </si>
  <si>
    <t>637017-provízia</t>
  </si>
  <si>
    <t>637018-vrátenie príjmov z minulých rokov</t>
  </si>
  <si>
    <t>637027-odmeny zamestnancov mimopracovného pomeru</t>
  </si>
  <si>
    <t>637034-zdravotníckym zariadeniam</t>
  </si>
  <si>
    <t>637035-dane</t>
  </si>
  <si>
    <t>641 Transfery v rámci verejnej správy</t>
  </si>
  <si>
    <t xml:space="preserve">641009-obci </t>
  </si>
  <si>
    <t>642006-na členské príspevky</t>
  </si>
  <si>
    <t>642015-na nemocenské dávky</t>
  </si>
  <si>
    <t xml:space="preserve">Kapitálové výdavky </t>
  </si>
  <si>
    <t xml:space="preserve">Obstaranie kapitálových aktív </t>
  </si>
  <si>
    <t>711 Nákup pozemkov a nehmotných aktív</t>
  </si>
  <si>
    <t>711003-softvéru</t>
  </si>
  <si>
    <t>712 Nákup budov, objektov alebo ich častí</t>
  </si>
  <si>
    <t xml:space="preserve">712001-budov, objektov alebo ich častí </t>
  </si>
  <si>
    <t>713 Nákup strojov, prístrojov, zariadení, ...</t>
  </si>
  <si>
    <t>713001-interiérového vybavenia</t>
  </si>
  <si>
    <t>713002-výpočtovej techniky</t>
  </si>
  <si>
    <t>713004-prevádzkových strojov, prístrojov, ...</t>
  </si>
  <si>
    <t>0.1.1.2</t>
  </si>
  <si>
    <t xml:space="preserve">Finančná a rozpočtová oblasť </t>
  </si>
  <si>
    <t>633 005-špeciálne stroje</t>
  </si>
  <si>
    <t>0.1.7.0</t>
  </si>
  <si>
    <t xml:space="preserve">Transakcie verejného dlhu </t>
  </si>
  <si>
    <t>Splácanie úrokov</t>
  </si>
  <si>
    <t xml:space="preserve">651 Splácanie úrokov v tuzemsku </t>
  </si>
  <si>
    <t>651002-banke</t>
  </si>
  <si>
    <t>651004-ostatnému veriteľovi</t>
  </si>
  <si>
    <t>Finančné výdavky</t>
  </si>
  <si>
    <t>Úvery, pôžičky a návratné fin. výpomoci</t>
  </si>
  <si>
    <t xml:space="preserve">812 Úvery, pôžičky, návr. fin. výpomoci jednotl. a ... </t>
  </si>
  <si>
    <t xml:space="preserve">812002-neziskovej právnickej osobe </t>
  </si>
  <si>
    <t>Splácanie istín</t>
  </si>
  <si>
    <t xml:space="preserve">821 Splácanie tuzemskej istiny </t>
  </si>
  <si>
    <t xml:space="preserve">821005-z bankových úverov dlhodobých </t>
  </si>
  <si>
    <t xml:space="preserve">821007-z ostatných dlhodobých úverov </t>
  </si>
  <si>
    <t xml:space="preserve">Činnosť matričného úradu </t>
  </si>
  <si>
    <t>0.1.3.3</t>
  </si>
  <si>
    <t xml:space="preserve">Iné všeobecné služby </t>
  </si>
  <si>
    <t>Poistné a príspevok do poisťovní a NÚP</t>
  </si>
  <si>
    <t>630003-poštové a telekomunikačné služby</t>
  </si>
  <si>
    <t>633 Materiál a služby</t>
  </si>
  <si>
    <t>637013-naturálne mzdy</t>
  </si>
  <si>
    <t>640</t>
  </si>
  <si>
    <t xml:space="preserve">Aktivačná činnosť formou MOS </t>
  </si>
  <si>
    <t>0.4.1.2</t>
  </si>
  <si>
    <t xml:space="preserve">Všeobecná pracovná oblasť </t>
  </si>
  <si>
    <t xml:space="preserve">633004-prevádzkové stroje,prístroje,...                                            </t>
  </si>
  <si>
    <t xml:space="preserve">Voľby a referendá </t>
  </si>
  <si>
    <t>0.1.6.0.</t>
  </si>
  <si>
    <t xml:space="preserve">Všeobecné služby inde nekvalifikované </t>
  </si>
  <si>
    <t xml:space="preserve">632 Energie, voda a komunikácie </t>
  </si>
  <si>
    <t>630001-energie</t>
  </si>
  <si>
    <t xml:space="preserve">632003 poštové a telekomunikačné služby </t>
  </si>
  <si>
    <t xml:space="preserve">633006-všeobecný materiál   </t>
  </si>
  <si>
    <r>
      <t>6</t>
    </r>
    <r>
      <rPr>
        <sz val="9"/>
        <rFont val="Arial"/>
        <family val="2"/>
      </rPr>
      <t>34001-palivo, mazivá, oleje, špeciálne kvapaliny</t>
    </r>
  </si>
  <si>
    <t xml:space="preserve">366 Nájomné za prenájom  </t>
  </si>
  <si>
    <t xml:space="preserve">366001-Nájomné za prenájom  </t>
  </si>
  <si>
    <t>637027-odmeny zamestnancov mimo prac. pomeru</t>
  </si>
  <si>
    <t xml:space="preserve">PROGRAM 2:   </t>
  </si>
  <si>
    <t xml:space="preserve">            S p o l u</t>
  </si>
  <si>
    <t>PROGRAM 3 : Verejný poriadok</t>
  </si>
  <si>
    <t>2 0 10</t>
  </si>
  <si>
    <t>2 0 1 1</t>
  </si>
  <si>
    <t>2 0 1 2</t>
  </si>
  <si>
    <t>klasifikácia</t>
  </si>
  <si>
    <t>03.1.0</t>
  </si>
  <si>
    <t>Policajné služby z toho :</t>
  </si>
  <si>
    <t>Mzdy, platy a ostatné osobné vyrovnania</t>
  </si>
  <si>
    <t xml:space="preserve">611- tarifný plat </t>
  </si>
  <si>
    <t>612 – príplatky</t>
  </si>
  <si>
    <t>612001-Osobný príplatok</t>
  </si>
  <si>
    <t>612002-ostatné príplatky</t>
  </si>
  <si>
    <t>614- odmeny</t>
  </si>
  <si>
    <r>
      <t>Poistné a príspevky do poisťovn</t>
    </r>
    <r>
      <rPr>
        <sz val="9"/>
        <rFont val="Arial CE"/>
        <family val="2"/>
      </rPr>
      <t xml:space="preserve">í </t>
    </r>
  </si>
  <si>
    <t>621- poistné do Všeobecnej zdravotnej poisťovni</t>
  </si>
  <si>
    <t>622-poistné do Spoločnej zdravotnej poisťovni</t>
  </si>
  <si>
    <t>623-poistné do ostatných poisťovní</t>
  </si>
  <si>
    <t>625-poistné do Sociálne poisťovni</t>
  </si>
  <si>
    <t>625001-Na nemocenské poistenie</t>
  </si>
  <si>
    <t>625002-Na starobné poistenie</t>
  </si>
  <si>
    <t>625003-Na úrazové poistenie</t>
  </si>
  <si>
    <t>625004-Na invalidné poistenie</t>
  </si>
  <si>
    <t>625005-Na poistenie v nezamestnanosti</t>
  </si>
  <si>
    <t>625007-Na poistenie do rezervného fondu solidar.</t>
  </si>
  <si>
    <t>627-Príspevok do doplnkových dôchodkových</t>
  </si>
  <si>
    <t>631-Cestovné náhrady</t>
  </si>
  <si>
    <t>631001-cestovné náhrady tuzemské</t>
  </si>
  <si>
    <t>632-Energie, voda a komunikácie</t>
  </si>
  <si>
    <t>632003-Poštovné a telekomunikačné služby</t>
  </si>
  <si>
    <t>633-Materiál</t>
  </si>
  <si>
    <t>633002-Výpočtová technika</t>
  </si>
  <si>
    <t>633003-Telekomunikačťná technika</t>
  </si>
  <si>
    <t>633004-Prevádzkové stroje,prístr,zar.,techn.,nár.</t>
  </si>
  <si>
    <t>633006-Všeobecný materiál</t>
  </si>
  <si>
    <t>633007-Špeciálny materiál</t>
  </si>
  <si>
    <t>633009-Knihy,časopisy,noviny,učebnice,uč.pom.</t>
  </si>
  <si>
    <t>633010-Pracovné odevy,obuv, prac. Pomôcky</t>
  </si>
  <si>
    <t>633013-Softvér a licencie</t>
  </si>
  <si>
    <t>634-Dopravné</t>
  </si>
  <si>
    <t>634001-Palivo,mazivá,špeciálne kvapaliny</t>
  </si>
  <si>
    <t>634002-Servis,údržba,opravy a výdavky s tým spo</t>
  </si>
  <si>
    <t>634003-Poistenie</t>
  </si>
  <si>
    <t>634005-Karty, známky, poplatky</t>
  </si>
  <si>
    <t>635-Rutinná a štandartná údržba</t>
  </si>
  <si>
    <t>635001-Interierového vybavenia</t>
  </si>
  <si>
    <t>635002-Výpočtovej techniky</t>
  </si>
  <si>
    <t>635003-Telekomunikáčnej techniky</t>
  </si>
  <si>
    <t>635004-Prevádz.strojov,prístr.,zar.,tech.,náradia</t>
  </si>
  <si>
    <t>635005-Špec.stroj.,prístr.,zar.,techn. a náradia</t>
  </si>
  <si>
    <t>635006-Budov,objektov alebo ich časti</t>
  </si>
  <si>
    <t>636-Nájomné za nájom</t>
  </si>
  <si>
    <t>636001-Budov, objektov, alebo ich časti</t>
  </si>
  <si>
    <t>637-Služby</t>
  </si>
  <si>
    <t>637001-Školenia,kurzy,semináre,porady,..........</t>
  </si>
  <si>
    <t>637002-Konkurzy a súťaže</t>
  </si>
  <si>
    <t>637004-Všeobecné služby</t>
  </si>
  <si>
    <t>637014-Stravovanie</t>
  </si>
  <si>
    <t>637016-Prídel do sociálneho fondu</t>
  </si>
  <si>
    <t xml:space="preserve">PROGRAM 3 </t>
  </si>
  <si>
    <t>PROGRAM 4: Sociálne služby</t>
  </si>
  <si>
    <t xml:space="preserve">                            R O Z P O Č E T</t>
  </si>
  <si>
    <t xml:space="preserve">PROGRAM 4 : Sociálne služby </t>
  </si>
  <si>
    <t>Zariadenia sociálnych služieb – staroba   z toho:</t>
  </si>
  <si>
    <t>621 – poistné do Všeobecnej zdravotnej poisť.</t>
  </si>
  <si>
    <t>623 – poistné do ostatných zdravotných poisťovní</t>
  </si>
  <si>
    <t>625001 – na nemocenské poistenie</t>
  </si>
  <si>
    <t>625002 – na starobné poistenie</t>
  </si>
  <si>
    <t>625003 – na úrazové poistenie</t>
  </si>
  <si>
    <t xml:space="preserve">625007 – na poistenie do rezervného fondu </t>
  </si>
  <si>
    <t>632001 – energie</t>
  </si>
  <si>
    <t>632003 – poštové a telekomunikačné služby</t>
  </si>
  <si>
    <t>633001 – interiérové vybavenie</t>
  </si>
  <si>
    <t>633009 – knihy,časopisy,noviny</t>
  </si>
  <si>
    <t>633011 – potraviny</t>
  </si>
  <si>
    <t>634004 – prepravné a prenájom dopr.prostr.</t>
  </si>
  <si>
    <t>635004 – údržba prevádzkových strojov,prístrojov</t>
  </si>
  <si>
    <t>635006 – údržba budov,priestorov a objektov</t>
  </si>
  <si>
    <t>637014 – stravovanie</t>
  </si>
  <si>
    <t>637016 – prídel do sociálneho fondu</t>
  </si>
  <si>
    <t>Ďalšie sociálne služby – opatrovateľská služba</t>
  </si>
  <si>
    <t>Zariadenia sociálnych služieb – staroba z toho:</t>
  </si>
  <si>
    <t>10.2.0.2</t>
  </si>
  <si>
    <t>Ďalšie sociálne služby – staroba  z toho:</t>
  </si>
  <si>
    <r>
      <t>Mzdy, platy a ostatné osobné vyrovnania</t>
    </r>
    <r>
      <rPr>
        <sz val="9"/>
        <rFont val="Arial CE"/>
        <family val="2"/>
      </rPr>
      <t xml:space="preserve"> </t>
    </r>
  </si>
  <si>
    <r>
      <t>611 – tarifný plat</t>
    </r>
    <r>
      <rPr>
        <b/>
        <sz val="9"/>
        <rFont val="Arial CE"/>
        <family val="2"/>
      </rPr>
      <t xml:space="preserve"> </t>
    </r>
  </si>
  <si>
    <t>614-odmeny</t>
  </si>
  <si>
    <t xml:space="preserve">Poistné a príspevky do poisťovní </t>
  </si>
  <si>
    <t>622 – poistné do Spoločnej zdrav .poisťovne</t>
  </si>
  <si>
    <t xml:space="preserve">625002 – na starobné poistenie </t>
  </si>
  <si>
    <t>625004 – na invalidné poistenie</t>
  </si>
  <si>
    <t>625005 – na poistenie v nezamestnanosti</t>
  </si>
  <si>
    <t>627-príspevok do doplnkových dôch. poisťovní</t>
  </si>
  <si>
    <t xml:space="preserve"> 640</t>
  </si>
  <si>
    <t>Bežné transféry</t>
  </si>
  <si>
    <t>642015 – na nemocenské dávky</t>
  </si>
  <si>
    <t>10.4.0.5</t>
  </si>
  <si>
    <t>Ďalšie dávky soc. zabezpečenia – rodina a deti</t>
  </si>
  <si>
    <t>637006 – náhrady</t>
  </si>
  <si>
    <t>10.7.0.1</t>
  </si>
  <si>
    <t>Dávky sociálnej pomoci</t>
  </si>
  <si>
    <t>642026 – na dávku sociálnej pomoci</t>
  </si>
  <si>
    <t>10.7.0.4</t>
  </si>
  <si>
    <t>Príspevky neštátnym subjektom</t>
  </si>
  <si>
    <t>642002 – neziskovým org.,ktoré poskytujú soc.sl.</t>
  </si>
  <si>
    <t>642007 – Cirkvám, náb. spol. a cirkevnej charite</t>
  </si>
  <si>
    <t>10.7.0.3.</t>
  </si>
  <si>
    <t>Ďalšie soc. služby – pomoc občanom v hmot. a soc.núdzi</t>
  </si>
  <si>
    <t>642030 – príplatky a príspevky</t>
  </si>
  <si>
    <t>Zariadenia sociálnych služieb – staroba</t>
  </si>
  <si>
    <t>PROGRAM 4</t>
  </si>
  <si>
    <t>PROGRAM 5: Verejno-prospešné služby</t>
  </si>
  <si>
    <t>R o z p o č e t</t>
  </si>
  <si>
    <t>klasifkácia</t>
  </si>
  <si>
    <t xml:space="preserve">PROGRAM 5: Verejno-prospešné služby    </t>
  </si>
  <si>
    <t>5.1.-5.5.</t>
  </si>
  <si>
    <t>06.2.0</t>
  </si>
  <si>
    <t>Rozvoj obcí</t>
  </si>
  <si>
    <t>Bežné transfery</t>
  </si>
  <si>
    <t xml:space="preserve">641001 Príspevkovej organizácií TS mesta </t>
  </si>
  <si>
    <t>5.1.</t>
  </si>
  <si>
    <t>633004 Prevádzkové stroje, prístroje, zariadenia</t>
  </si>
  <si>
    <t>637002 Konkurzy a súťaže</t>
  </si>
  <si>
    <t>Výstavba mesta</t>
  </si>
  <si>
    <t>635006 ciest a chodníkov – Odstr.architekt.barier</t>
  </si>
  <si>
    <t>635006 ciest a chodníkov – Ul. Lúčna</t>
  </si>
  <si>
    <t>635006 ciest a chodníkov – Ul. Lipová</t>
  </si>
  <si>
    <t xml:space="preserve">635006 ciest a chodníkov – spevnenie plôch  </t>
  </si>
  <si>
    <t>na území mesta na parkovanie</t>
  </si>
  <si>
    <t>637005 preložka VN nad cintorínom</t>
  </si>
  <si>
    <t>04.5.1</t>
  </si>
  <si>
    <t>Cestná doprava</t>
  </si>
  <si>
    <t>644002 Ostatnej právnickej osobe</t>
  </si>
  <si>
    <t>700</t>
  </si>
  <si>
    <t>710</t>
  </si>
  <si>
    <t>Obstaranie kapitálových aktív</t>
  </si>
  <si>
    <t>717001 Realizácia nových stavieb</t>
  </si>
  <si>
    <t>Výstavba plôch pre kontajnery na KO</t>
  </si>
  <si>
    <t>Medzigarážové priestory na sídl.III</t>
  </si>
  <si>
    <t>Výstavba prelož. príst.komunikácie z Laboreckej ul.</t>
  </si>
  <si>
    <t>Výstavba zachytného parkoviska na sídl.Sokolej</t>
  </si>
  <si>
    <t>5.5.</t>
  </si>
  <si>
    <t xml:space="preserve">Rozšírenie KDS Brestovska ul. a Sídl. Poľana </t>
  </si>
  <si>
    <t>Odkanalizovanie Sninskej a Čapajevovej ul.</t>
  </si>
  <si>
    <t>Rozvoj mesta</t>
  </si>
  <si>
    <t>717002 Rekonštrukcia a modernizácia</t>
  </si>
  <si>
    <t>Sadová ulica</t>
  </si>
  <si>
    <t>Gorkého ulica a Ulica osloboditeľov</t>
  </si>
  <si>
    <t>PROGRAM 5:</t>
  </si>
  <si>
    <t>Bežné výdavky spolu:</t>
  </si>
  <si>
    <t>Kapitálové výdavky spolu:</t>
  </si>
  <si>
    <t>PROGRAM  6:  Kultúra a rôzne spoločenské aktivity pre každého</t>
  </si>
  <si>
    <t>Ekonomická  klasifikácia</t>
  </si>
  <si>
    <t xml:space="preserve">R O Z P O Č E T </t>
  </si>
  <si>
    <t xml:space="preserve">Klubové a špeciálne kultúrne zariadenia  </t>
  </si>
  <si>
    <t>641001 – príspevky príspevkovej organizácií</t>
  </si>
  <si>
    <t>6.2</t>
  </si>
  <si>
    <t>08.2.0.9</t>
  </si>
  <si>
    <r>
      <t>Ostatné kultúrne služby vrátane kultúrnych domov</t>
    </r>
    <r>
      <rPr>
        <sz val="9"/>
        <rFont val="Arial CE"/>
        <family val="2"/>
      </rPr>
      <t xml:space="preserve"> z toho </t>
    </r>
  </si>
  <si>
    <t>Poistné a príspevok do poisťovní</t>
  </si>
  <si>
    <t xml:space="preserve">625003 -  Na úrazové poistenie </t>
  </si>
  <si>
    <t xml:space="preserve">633001- interiérové vybavenie </t>
  </si>
  <si>
    <t xml:space="preserve">633006 - všeobecný materiál </t>
  </si>
  <si>
    <t>633011 -  potraviny</t>
  </si>
  <si>
    <t xml:space="preserve">633016 -  reprezentačné </t>
  </si>
  <si>
    <t>635004 - údržba prevádzkových strojov,prístrojov</t>
  </si>
  <si>
    <t xml:space="preserve">637002 -  konkurzy a súťaže </t>
  </si>
  <si>
    <t>637003 -  propagácia, reklama inzercia</t>
  </si>
  <si>
    <t xml:space="preserve">637004 -  všeobecné služby </t>
  </si>
  <si>
    <t>637013 -  naturálne mzdy</t>
  </si>
  <si>
    <t>637014 -  stravovanie</t>
  </si>
  <si>
    <t xml:space="preserve">637026  - odmeny a príspevky /účinkujúcim pri obradoch/ </t>
  </si>
  <si>
    <t>637027  - odmeny na základe dohôd o vykonaní práce</t>
  </si>
  <si>
    <t xml:space="preserve">642006 -  na členské príspevky </t>
  </si>
  <si>
    <t xml:space="preserve">642014 - jednotlivcom </t>
  </si>
  <si>
    <t xml:space="preserve">644001 - štát. právnickým osobám... ceny mesta kolektívom </t>
  </si>
  <si>
    <t xml:space="preserve">Kapitálové  výdavky </t>
  </si>
  <si>
    <t xml:space="preserve">Obstarávanie  kapitálových aktív </t>
  </si>
  <si>
    <t xml:space="preserve">712002  - budov, objektov alebo ich častí </t>
  </si>
  <si>
    <t xml:space="preserve">08.3.0 </t>
  </si>
  <si>
    <t xml:space="preserve">Vysielacie a vydavateľské služby  </t>
  </si>
  <si>
    <t>Energia, voda a komunikácia</t>
  </si>
  <si>
    <t xml:space="preserve">632003 - poštovné a telekomunikačné služby </t>
  </si>
  <si>
    <t>644001- právnickej osobe založenej štátom, obcou   /HNTV/</t>
  </si>
  <si>
    <t>6.4</t>
  </si>
  <si>
    <t>08.1.0</t>
  </si>
  <si>
    <t xml:space="preserve">Príspevky na kultúrny rozvoj a šport  z toho </t>
  </si>
  <si>
    <t xml:space="preserve">642001 -  občianskym združeniam,nadáciám, hnutiam </t>
  </si>
  <si>
    <t>642001 - volejbalový klub VK Chemes</t>
  </si>
  <si>
    <t>642001 - HKM mládežnícky hokej</t>
  </si>
  <si>
    <t>642002 – neziskovým organizáciám</t>
  </si>
  <si>
    <t>642007 -  cirkvám,náboženským spoloč. a cirkevnej charite</t>
  </si>
  <si>
    <t>644002 – ostatnej právnickej osobe /1. HFC s.r.o./</t>
  </si>
  <si>
    <t xml:space="preserve">Klubové a špeciálne kultúrne  zariadenia </t>
  </si>
  <si>
    <t>641001 - príspevky príspevkovej organizácií</t>
  </si>
  <si>
    <t xml:space="preserve">Základné vzdelanie s bežnou  starostlivosťou </t>
  </si>
  <si>
    <t xml:space="preserve">641006 - rozpočtovej organizácii /ZŠ/ </t>
  </si>
  <si>
    <t>6.5</t>
  </si>
  <si>
    <t xml:space="preserve">Ostatné kultúrne služby  /Jarmoky a trhy/ </t>
  </si>
  <si>
    <t xml:space="preserve">Bežné výdavky spolu </t>
  </si>
  <si>
    <t>PROGRAM  6</t>
  </si>
  <si>
    <t xml:space="preserve">Kapitálové  výdavky spolu </t>
  </si>
  <si>
    <t xml:space="preserve">PROGRAM 7: Šport    </t>
  </si>
  <si>
    <t xml:space="preserve">Funkčná </t>
  </si>
  <si>
    <t>7.1.-7.8.</t>
  </si>
  <si>
    <t>Rekreačné a športové služby</t>
  </si>
  <si>
    <t xml:space="preserve">641001 Príspevkovej organizácii SRaŠZ </t>
  </si>
  <si>
    <t>644002 Príspevok na prevádzku futbalu</t>
  </si>
  <si>
    <t xml:space="preserve">PROGRAM 7    </t>
  </si>
  <si>
    <t>PROGRAM : 8  Vzdelávanie</t>
  </si>
  <si>
    <t>2 0 0 9</t>
  </si>
  <si>
    <t>2 0 1 0</t>
  </si>
  <si>
    <t xml:space="preserve">PROGRAM : 8 Vzdelávanie   </t>
  </si>
  <si>
    <t>09.1.1.1</t>
  </si>
  <si>
    <t xml:space="preserve">Materské školy </t>
  </si>
  <si>
    <t>1.Materské  školy bez právnej subjektivity</t>
  </si>
  <si>
    <t>612-príplatky</t>
  </si>
  <si>
    <t>621-poistné do Všeobecnej zdravotnej poisť</t>
  </si>
  <si>
    <t>622-poistné do Spoločnej zdrav .poisťovne</t>
  </si>
  <si>
    <t>623-poistné do ostatných zdravotných poisťovní</t>
  </si>
  <si>
    <t>625-poistné do Sociálnej poisťovne</t>
  </si>
  <si>
    <t>632002-vodné</t>
  </si>
  <si>
    <t>633004-prevádzkové stroje</t>
  </si>
  <si>
    <t>633009-knihy,časopisy,noviny</t>
  </si>
  <si>
    <t>633010-pracovné odevy, obuv a prac. pomôcky</t>
  </si>
  <si>
    <t>634002-servis údržba,opravy a vy.s tým spojené</t>
  </si>
  <si>
    <t>634004-prepravné a prenájom dopr.prostriedkov</t>
  </si>
  <si>
    <t>635002-údržba výpočtovej techniky</t>
  </si>
  <si>
    <t>635004-údržba prevádzkových strojov,prístrojov</t>
  </si>
  <si>
    <t>635006-údržba budov,priestorov a objektov</t>
  </si>
  <si>
    <t xml:space="preserve">635006-údržba budov a objektov vš. zariadení </t>
  </si>
  <si>
    <t>637001-školenie,kurzy,semináre,porady</t>
  </si>
  <si>
    <t>637009- náhrada mzdy a platu</t>
  </si>
  <si>
    <t>637012-poplatky, odvody, dane a cla</t>
  </si>
  <si>
    <t>Transfery</t>
  </si>
  <si>
    <t>642012-bežné transfery- odstupné</t>
  </si>
  <si>
    <t>642013-bežné transfery – odchodné</t>
  </si>
  <si>
    <t>642017-bežné transfery na úrazové dávky</t>
  </si>
  <si>
    <t>2.Neštátne materské školy</t>
  </si>
  <si>
    <t>642</t>
  </si>
  <si>
    <t>SMŠ Duchnovičova</t>
  </si>
  <si>
    <t>SMŠ AURA</t>
  </si>
  <si>
    <t>SMŠ Proalergo</t>
  </si>
  <si>
    <t>3.Materská škola Partizánska 22</t>
  </si>
  <si>
    <r>
      <t>631001</t>
    </r>
    <r>
      <rPr>
        <b/>
        <sz val="9"/>
        <rFont val="Arial CE"/>
        <family val="2"/>
      </rPr>
      <t>-c</t>
    </r>
    <r>
      <rPr>
        <sz val="9"/>
        <rFont val="Arial CE"/>
        <family val="2"/>
      </rPr>
      <t>estovné náhrady</t>
    </r>
  </si>
  <si>
    <t>633003-telekomunikačná technika</t>
  </si>
  <si>
    <t>633013-nehmotný majetok</t>
  </si>
  <si>
    <t>633015-paliva ako zdroj energie</t>
  </si>
  <si>
    <t>635003-údržba telekomunikačnej techniky</t>
  </si>
  <si>
    <t>635008-údržba učebných pomôcok</t>
  </si>
  <si>
    <t xml:space="preserve">637027-odmeny na základe dohôd  </t>
  </si>
  <si>
    <t>642012-Odstupné</t>
  </si>
  <si>
    <t xml:space="preserve">4.Materská škola pri ZŠI lesná 28 </t>
  </si>
  <si>
    <t>5.Materská škola pri ZŠ Podskalka</t>
  </si>
  <si>
    <t>631001-cestovné náhrady tuzemsko</t>
  </si>
  <si>
    <t>8.2.</t>
  </si>
  <si>
    <t>Základné školy</t>
  </si>
  <si>
    <t>1. Základná škola Dargovských hrdinov 19</t>
  </si>
  <si>
    <t>631001 - cestovné</t>
  </si>
  <si>
    <t xml:space="preserve"> </t>
  </si>
  <si>
    <t xml:space="preserve">636001-nájom strojov, alebo ich časti </t>
  </si>
  <si>
    <t xml:space="preserve">636002-nájom strojov-priečinok na pošte </t>
  </si>
  <si>
    <t>637006-náhrady</t>
  </si>
  <si>
    <t>637029-manka a škody</t>
  </si>
  <si>
    <t>642014-cestovne žiakom</t>
  </si>
  <si>
    <t>2.Základná škola, Hrnčiarska 13</t>
  </si>
  <si>
    <t>631001-náhrady cestovného</t>
  </si>
  <si>
    <t>633011-potraviny</t>
  </si>
  <si>
    <t xml:space="preserve">636-nájom strojov, </t>
  </si>
  <si>
    <t>642014-bežné transfery – cestovné žiakom</t>
  </si>
  <si>
    <t>3.Základná škola Jána Švermu</t>
  </si>
  <si>
    <t xml:space="preserve">631001-cestovné </t>
  </si>
  <si>
    <t>637002-súťaže, olympiády</t>
  </si>
  <si>
    <t xml:space="preserve">637011-štúdie,expertízy </t>
  </si>
  <si>
    <t>637023- kolkové známky</t>
  </si>
  <si>
    <t xml:space="preserve">4. Základná škola Kudlovská 11 </t>
  </si>
  <si>
    <t>631001 – cestovné</t>
  </si>
  <si>
    <t>716-prípravná a projektová dokumentácia</t>
  </si>
  <si>
    <t>5.Základná škola, Laborecká 66</t>
  </si>
  <si>
    <t xml:space="preserve">6.Základná škola intern. s vyuč. jaz. ukr., ul. Lesná 28  </t>
  </si>
  <si>
    <t xml:space="preserve">7.Základná škola s MŠ Poskalka 58 </t>
  </si>
  <si>
    <t>635001-interiérové vybavenie</t>
  </si>
  <si>
    <t>8.Základná škola Pugačevova 7</t>
  </si>
  <si>
    <t>631001-Cestovné</t>
  </si>
  <si>
    <t>9.Základná škola  SNP 1</t>
  </si>
  <si>
    <t>631001-cestovné náhrady</t>
  </si>
  <si>
    <t>635001-údržba intériéru</t>
  </si>
  <si>
    <t>9.Základné školy</t>
  </si>
  <si>
    <t>09.6.0.1</t>
  </si>
  <si>
    <t>Školské jedálne</t>
  </si>
  <si>
    <t>1.Školské jedálne pri MŠ bez právnej subjektivity</t>
  </si>
  <si>
    <t>635009- údržba softvéru</t>
  </si>
  <si>
    <t xml:space="preserve">713-nákup  strojov a  prístrojov </t>
  </si>
  <si>
    <t>2.Neštátne školské zariadenia – Školská jedáleň</t>
  </si>
  <si>
    <t>ŠJ pri Cirkevnej spojenej  škole</t>
  </si>
  <si>
    <t>3.Školská jedáleň pri MŠ Partizánska22</t>
  </si>
  <si>
    <t>4.Školská jedáleň pri ZŠ Dargovských hrdinov</t>
  </si>
  <si>
    <t>633010-pracovné odevy, obuv</t>
  </si>
  <si>
    <t>5.Školská jedáleň pri ZŠ, Hrnčiarska 13</t>
  </si>
  <si>
    <t xml:space="preserve">6.Školská jedáleň pri ZŠ Jána Švermu </t>
  </si>
  <si>
    <t>7.Školská jedáleň pri ZŠ Kudlovská</t>
  </si>
  <si>
    <t>8.Školská jedáleň pri ZŠ Laborecká 66</t>
  </si>
  <si>
    <t xml:space="preserve">9.Školská jedáleň pri ZŠI Lesná 28 </t>
  </si>
  <si>
    <t>10.Školská jedáleň pri ZŠ Pugačevova 7</t>
  </si>
  <si>
    <t>11.Školská jedáleň pri ZŠ SNP</t>
  </si>
  <si>
    <t>8.4.</t>
  </si>
  <si>
    <t>09.6.0.4.</t>
  </si>
  <si>
    <t>Školský internát</t>
  </si>
  <si>
    <t xml:space="preserve">1.Školský internát pri ZŠ Lesná 28 </t>
  </si>
  <si>
    <t>635001-údržba nábytku</t>
  </si>
  <si>
    <t>Voľno časové aktivity</t>
  </si>
  <si>
    <t>09.5.0.1.</t>
  </si>
  <si>
    <t xml:space="preserve">Školské kluby detí </t>
  </si>
  <si>
    <t xml:space="preserve">1.Školský klub detí  pri  ZŠ Dargovských hrdinov </t>
  </si>
  <si>
    <t>2.Školský klub detí pri ZŠ, Hrnčiarska 13</t>
  </si>
  <si>
    <t xml:space="preserve">3.Školský klub detí  pri  ZŠ Jána Švermu </t>
  </si>
  <si>
    <t>4.Školský klub detí  pri  ZŠ Kudlovská</t>
  </si>
  <si>
    <t>5.Školský klub detí  pri  ZŠ Laborecká 66</t>
  </si>
  <si>
    <t xml:space="preserve">6.Školský klub pri ZŠI Lesná 28 </t>
  </si>
  <si>
    <t>7.Školský klub detí  pri  ZŠ s MŠ Podskalka 58</t>
  </si>
  <si>
    <t>8.Školský klub detí  pri  ZŠ Pugačevova 7</t>
  </si>
  <si>
    <t>9.Školský klub detí  pri  ZŠ  SNP</t>
  </si>
  <si>
    <t>10.Neštátne školské zariadenia – Školský klub</t>
  </si>
  <si>
    <t>ŠKD pri Cirkevnej spojenej  škole</t>
  </si>
  <si>
    <t xml:space="preserve">Školské strediská záujmovej činností - ŠSZČ </t>
  </si>
  <si>
    <t xml:space="preserve">1.ŠSZČ pri  ZŠ Dargovských hrdinov </t>
  </si>
  <si>
    <t>637027-odmeny na základe dohôd  (ŠSZČ)</t>
  </si>
  <si>
    <t xml:space="preserve">2.ŠSZČ pri  ZŠ Laboreckej </t>
  </si>
  <si>
    <t>637027-odmeny na základe dohôd  (ŠSZČ</t>
  </si>
  <si>
    <t>09.5.0.1</t>
  </si>
  <si>
    <t>Základné umelecké školy</t>
  </si>
  <si>
    <t xml:space="preserve">1.Základná umelecká škola, Mierová </t>
  </si>
  <si>
    <t>631001 Cestovné náhrady</t>
  </si>
  <si>
    <t>631002-cestovné náhrady zahraničné</t>
  </si>
  <si>
    <t>2.Neštátne školské zariadenia - Súkromna ZUŠ</t>
  </si>
  <si>
    <t>SZUŠ – Havriľáková</t>
  </si>
  <si>
    <t>3.Neštátne školské zariadenia - Súkromna ZUŠ</t>
  </si>
  <si>
    <t>SZUŠ – Radovan Seko</t>
  </si>
  <si>
    <t>09.5.0.2</t>
  </si>
  <si>
    <t>Centrá voľného času</t>
  </si>
  <si>
    <t>1.Centrum voľného času DÚHA</t>
  </si>
  <si>
    <t>631001 cestovné náhrady</t>
  </si>
  <si>
    <t>634001-palivo, oleje,špec.kvap.</t>
  </si>
  <si>
    <t>634002-servis údržba,opravy a vy.s tym spojené</t>
  </si>
  <si>
    <t>634003-poistné</t>
  </si>
  <si>
    <t>636002-nájomné za nájom prev.strojov,príst.</t>
  </si>
  <si>
    <t>637007-cestovné náhrady</t>
  </si>
  <si>
    <t>642013-bežné transfery – odstupné</t>
  </si>
  <si>
    <t>642014-bežné transfery – odchodné</t>
  </si>
  <si>
    <t>2.Neštátne školské zariadenia -Súkromné CVČ LAURA</t>
  </si>
  <si>
    <t>SCVČ LAURA</t>
  </si>
  <si>
    <t>Ihrisko pri ZŠ, Hrnčiarska 13</t>
  </si>
  <si>
    <t>;</t>
  </si>
  <si>
    <t xml:space="preserve">717-vybudovanie atletickej dráhy </t>
  </si>
  <si>
    <t xml:space="preserve">Podpora detí zo sociálne slabých rodín </t>
  </si>
  <si>
    <t>Hmotná núdza – dotácia na štipendia,stravu a školské potreby</t>
  </si>
  <si>
    <t>633009-školské potreby</t>
  </si>
  <si>
    <t>642026-štipendium,školské potreby , strava</t>
  </si>
  <si>
    <t>PROGRAM 8</t>
  </si>
  <si>
    <t>( v eurách )</t>
  </si>
  <si>
    <t xml:space="preserve">Účet </t>
  </si>
  <si>
    <t>Pôvodný rozpočet</t>
  </si>
  <si>
    <t>Upravený rozpočet</t>
  </si>
  <si>
    <t>Náklady</t>
  </si>
  <si>
    <t>spotreba materiálu</t>
  </si>
  <si>
    <t>spotreba energie</t>
  </si>
  <si>
    <t>opravy a udržiavanie - bežné opravy</t>
  </si>
  <si>
    <t>cestovné</t>
  </si>
  <si>
    <t>náklady na reprezentáciu</t>
  </si>
  <si>
    <t>ostatné služby</t>
  </si>
  <si>
    <t>mzdové náklady</t>
  </si>
  <si>
    <t>521/1</t>
  </si>
  <si>
    <t>ostatné osobné náklady</t>
  </si>
  <si>
    <t>zákonné sociálne poistenie</t>
  </si>
  <si>
    <t>ostatné sociálne poistenie</t>
  </si>
  <si>
    <t>zákonné sociálne náklady</t>
  </si>
  <si>
    <t>ostatné finančné náklady</t>
  </si>
  <si>
    <t>tvorba ostatných rezerv z prevádzkovej činnosti</t>
  </si>
  <si>
    <t>tvorba ostatných opravných položiek z prev.čin.</t>
  </si>
  <si>
    <t>odpisy</t>
  </si>
  <si>
    <t xml:space="preserve">Náklady spolu </t>
  </si>
  <si>
    <t>Výnosy</t>
  </si>
  <si>
    <t>tržby za predané služby</t>
  </si>
  <si>
    <t>ostatné výnosy z prevádzkovej činnosti</t>
  </si>
  <si>
    <t>zúčtovanie ostatných rezerv z prevádzkovej činnosti</t>
  </si>
  <si>
    <t>zúčtovanie ostatných opravných položiek z prev.čin.</t>
  </si>
  <si>
    <t>úroky</t>
  </si>
  <si>
    <t>výnosy z kapitálových transferov (vo výške odpisov)</t>
  </si>
  <si>
    <t>Výnosy spolu</t>
  </si>
  <si>
    <t>Verejno-prosp.sl. - spolu - prevádzkový príspevok</t>
  </si>
  <si>
    <t xml:space="preserve">                                         - kapitalový príspevok</t>
  </si>
  <si>
    <t xml:space="preserve"> ( v eurách )</t>
  </si>
  <si>
    <t>Správa</t>
  </si>
  <si>
    <t>spotreba energií</t>
  </si>
  <si>
    <t>oprava a údržba</t>
  </si>
  <si>
    <t>doplnkové dôchodkové poistenie</t>
  </si>
  <si>
    <t>tvorba ostatných rezerv z prev.činnosti</t>
  </si>
  <si>
    <t>zúčtovanie ostatných rezerv z prev.čin.</t>
  </si>
  <si>
    <t>Príspevok:</t>
  </si>
  <si>
    <t xml:space="preserve"> - prevádzkový</t>
  </si>
  <si>
    <t xml:space="preserve"> - kapitálový transfer</t>
  </si>
  <si>
    <t xml:space="preserve">Prevádzkový príspevok spolu </t>
  </si>
  <si>
    <t>Doplnkové služby</t>
  </si>
  <si>
    <t>zúčtovanie ostatných rezerv z prev.činnosti</t>
  </si>
  <si>
    <t>Strážna služba</t>
  </si>
  <si>
    <t>Prevádzkový príspevok spolu</t>
  </si>
  <si>
    <t>Trhoviska,WC,Hubková</t>
  </si>
  <si>
    <t>Odvoz TKO</t>
  </si>
  <si>
    <t>tvorba ostatných opravných položiek z prev.činn.</t>
  </si>
  <si>
    <t>tržby za predané služby-obce</t>
  </si>
  <si>
    <t>zúčtovanie ostatných opravných položiek</t>
  </si>
  <si>
    <t>Verejné osvetlenie</t>
  </si>
  <si>
    <t>opravy a údržba</t>
  </si>
  <si>
    <t>zákonné zdravotné a sociálne poistenie</t>
  </si>
  <si>
    <t>tržby za vlastné služby</t>
  </si>
  <si>
    <t xml:space="preserve"> - kapitálový</t>
  </si>
  <si>
    <t>Pohrebisko</t>
  </si>
  <si>
    <t>zúčtovanie ostatných rezerv z prev.činností</t>
  </si>
  <si>
    <t xml:space="preserve">Verejná zeleň </t>
  </si>
  <si>
    <t>opravy a udržiavanie</t>
  </si>
  <si>
    <t>tvorba ostatných opravných položiek</t>
  </si>
  <si>
    <t>Miestne komunikácie</t>
  </si>
  <si>
    <t>tvorba ostatných rezerv z prev.čin.</t>
  </si>
  <si>
    <t>tržby za ostatné služby</t>
  </si>
  <si>
    <t>ostatné výnosy z prevádzkovej činosti</t>
  </si>
  <si>
    <t>zúčtovanie ostatných  rezerv</t>
  </si>
  <si>
    <t>Služby školám</t>
  </si>
  <si>
    <t xml:space="preserve">Príspevok spolu </t>
  </si>
  <si>
    <t>Guttmanovo</t>
  </si>
  <si>
    <t>VPS-spolu</t>
  </si>
  <si>
    <t xml:space="preserve"> - prevádzkový príspevok</t>
  </si>
  <si>
    <t xml:space="preserve"> - kapitálový príspevok</t>
  </si>
  <si>
    <t xml:space="preserve">R O Z P O Č E T   </t>
  </si>
  <si>
    <t>/v eurách/</t>
  </si>
  <si>
    <t xml:space="preserve">PROGRAM 7:  Šport   </t>
  </si>
  <si>
    <t>predaný tovar</t>
  </si>
  <si>
    <t xml:space="preserve">                                  -  nutné opravy kúpaliska</t>
  </si>
  <si>
    <t xml:space="preserve">                          </t>
  </si>
  <si>
    <t xml:space="preserve">    - nutné opravy v priestoroch kúpaliska</t>
  </si>
  <si>
    <t>ostané dane a poplatky</t>
  </si>
  <si>
    <t>552/557</t>
  </si>
  <si>
    <t>tvorba rezerv, opravných položiek</t>
  </si>
  <si>
    <t xml:space="preserve">tržby za dlhodobý prenájom </t>
  </si>
  <si>
    <t xml:space="preserve">tržby za krátkodobý prenájom </t>
  </si>
  <si>
    <t>tržby za tovar</t>
  </si>
  <si>
    <t>ostatné finančné výnosy</t>
  </si>
  <si>
    <t>zúčtovanie rezerv, opravných položiek</t>
  </si>
  <si>
    <t>z kapitálových transferov (vo výške odpisov)</t>
  </si>
  <si>
    <t>Šport spolu</t>
  </si>
  <si>
    <t xml:space="preserve"> - príspevok spolu</t>
  </si>
  <si>
    <t>ROZPOČET (v eurách)</t>
  </si>
  <si>
    <t xml:space="preserve">2 0 1 1 </t>
  </si>
  <si>
    <t xml:space="preserve">PROGRAM 6 , Aktivita 6.1 - Podpora kultúrno-spoločenských podujatí v meste   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</si>
  <si>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</si>
  <si>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</si>
  <si>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</si>
  <si>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</si>
  <si>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</si>
  <si>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</si>
  <si>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</si>
  <si>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</si>
  <si>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</si>
  <si>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Zákonné sociálne náklady</t>
  </si>
  <si>
    <t>Ostatné dane a poplatky</t>
  </si>
  <si>
    <t>Odpisy DDHM</t>
  </si>
  <si>
    <t>Tvorba ostatných rezerv</t>
  </si>
  <si>
    <t>Kurzové straty</t>
  </si>
  <si>
    <t>Ostatné finančné náklady</t>
  </si>
  <si>
    <t>Daň z príjmu PO</t>
  </si>
  <si>
    <t>Tržby z predaja vlastných výrobkov</t>
  </si>
  <si>
    <t>Tržby za vlastné služby</t>
  </si>
  <si>
    <t>Zmena stavu výrobkov</t>
  </si>
  <si>
    <t>Aktivácia materiálu</t>
  </si>
  <si>
    <t>Ostatné prevádzkové výnosy</t>
  </si>
  <si>
    <t>652/657</t>
  </si>
  <si>
    <t>Zúčtovanie rezerv</t>
  </si>
  <si>
    <t>Úroky</t>
  </si>
  <si>
    <t>692/698</t>
  </si>
  <si>
    <t>Výnosy z bež. Transféru zo ŠR</t>
  </si>
  <si>
    <t>Aktivita 6.1. spolu</t>
  </si>
  <si>
    <t>z toho účelový na celomestské podujatia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</si>
</sst>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0;\-#,##0"/>
    <numFmt numFmtId="168" formatCode="DD/MM/YY"/>
    <numFmt numFmtId="169" formatCode="0.00"/>
    <numFmt numFmtId="170" formatCode="0"/>
  </numFmts>
  <fonts count="40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 CE"/>
      <family val="2"/>
    </font>
    <font>
      <sz val="10"/>
      <name val="Times New Roman CE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i/>
      <sz val="9"/>
      <color indexed="9"/>
      <name val="Arial CE"/>
      <family val="2"/>
    </font>
    <font>
      <b/>
      <sz val="9"/>
      <color indexed="9"/>
      <name val="Arial CE"/>
      <family val="2"/>
    </font>
    <font>
      <b/>
      <sz val="9"/>
      <color indexed="9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i/>
      <sz val="11"/>
      <name val="Arial CE"/>
      <family val="2"/>
    </font>
    <font>
      <sz val="9"/>
      <color indexed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7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4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2" borderId="1" xfId="0" applyFont="1" applyFill="1" applyBorder="1" applyAlignment="1" applyProtection="1">
      <alignment/>
      <protection locked="0"/>
    </xf>
    <xf numFmtId="164" fontId="2" fillId="2" borderId="1" xfId="0" applyFont="1" applyFill="1" applyBorder="1" applyAlignment="1" applyProtection="1">
      <alignment horizontal="center"/>
      <protection locked="0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164" fontId="2" fillId="3" borderId="1" xfId="0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/>
    </xf>
    <xf numFmtId="164" fontId="2" fillId="4" borderId="1" xfId="0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64" fontId="2" fillId="0" borderId="1" xfId="0" applyFont="1" applyFill="1" applyBorder="1" applyAlignment="1" applyProtection="1">
      <alignment/>
      <protection locked="0"/>
    </xf>
    <xf numFmtId="166" fontId="2" fillId="0" borderId="1" xfId="0" applyNumberFormat="1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6" fontId="0" fillId="2" borderId="1" xfId="0" applyNumberFormat="1" applyFont="1" applyFill="1" applyBorder="1" applyAlignment="1" applyProtection="1">
      <alignment/>
      <protection locked="0"/>
    </xf>
    <xf numFmtId="164" fontId="3" fillId="3" borderId="1" xfId="0" applyFont="1" applyFill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6" fontId="0" fillId="0" borderId="2" xfId="0" applyNumberFormat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 locked="0"/>
    </xf>
    <xf numFmtId="164" fontId="6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4" borderId="1" xfId="0" applyFont="1" applyFill="1" applyBorder="1" applyAlignment="1">
      <alignment/>
    </xf>
    <xf numFmtId="164" fontId="2" fillId="4" borderId="1" xfId="0" applyFont="1" applyFill="1" applyBorder="1" applyAlignment="1">
      <alignment horizontal="center"/>
    </xf>
    <xf numFmtId="164" fontId="7" fillId="4" borderId="1" xfId="0" applyFont="1" applyFill="1" applyBorder="1" applyAlignment="1">
      <alignment/>
    </xf>
    <xf numFmtId="164" fontId="7" fillId="4" borderId="3" xfId="0" applyFont="1" applyFill="1" applyBorder="1" applyAlignment="1">
      <alignment wrapText="1"/>
    </xf>
    <xf numFmtId="164" fontId="8" fillId="4" borderId="0" xfId="0" applyFont="1" applyFill="1" applyBorder="1" applyAlignment="1">
      <alignment/>
    </xf>
    <xf numFmtId="164" fontId="2" fillId="4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right"/>
    </xf>
    <xf numFmtId="164" fontId="9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right"/>
    </xf>
    <xf numFmtId="164" fontId="9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9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4" fontId="2" fillId="4" borderId="1" xfId="0" applyFont="1" applyFill="1" applyBorder="1" applyAlignment="1">
      <alignment/>
    </xf>
    <xf numFmtId="166" fontId="8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/>
    </xf>
    <xf numFmtId="166" fontId="2" fillId="4" borderId="1" xfId="0" applyNumberFormat="1" applyFont="1" applyFill="1" applyBorder="1" applyAlignment="1">
      <alignment horizontal="center"/>
    </xf>
    <xf numFmtId="164" fontId="7" fillId="4" borderId="5" xfId="0" applyFont="1" applyFill="1" applyBorder="1" applyAlignment="1">
      <alignment wrapText="1"/>
    </xf>
    <xf numFmtId="164" fontId="6" fillId="4" borderId="6" xfId="0" applyFont="1" applyFill="1" applyBorder="1" applyAlignment="1">
      <alignment/>
    </xf>
    <xf numFmtId="166" fontId="9" fillId="4" borderId="7" xfId="0" applyNumberFormat="1" applyFont="1" applyFill="1" applyBorder="1" applyAlignment="1">
      <alignment/>
    </xf>
    <xf numFmtId="166" fontId="0" fillId="4" borderId="7" xfId="0" applyNumberFormat="1" applyFill="1" applyBorder="1" applyAlignment="1">
      <alignment/>
    </xf>
    <xf numFmtId="166" fontId="9" fillId="4" borderId="8" xfId="0" applyNumberFormat="1" applyFont="1" applyFill="1" applyBorder="1" applyAlignment="1">
      <alignment horizontal="right"/>
    </xf>
    <xf numFmtId="164" fontId="9" fillId="3" borderId="6" xfId="0" applyFont="1" applyFill="1" applyBorder="1" applyAlignment="1">
      <alignment/>
    </xf>
    <xf numFmtId="164" fontId="6" fillId="3" borderId="6" xfId="0" applyFont="1" applyFill="1" applyBorder="1" applyAlignment="1">
      <alignment/>
    </xf>
    <xf numFmtId="164" fontId="8" fillId="3" borderId="6" xfId="0" applyFont="1" applyFill="1" applyBorder="1" applyAlignment="1">
      <alignment/>
    </xf>
    <xf numFmtId="166" fontId="0" fillId="3" borderId="7" xfId="0" applyNumberFormat="1" applyFill="1" applyBorder="1" applyAlignment="1">
      <alignment/>
    </xf>
    <xf numFmtId="166" fontId="9" fillId="3" borderId="1" xfId="0" applyNumberFormat="1" applyFont="1" applyFill="1" applyBorder="1" applyAlignment="1">
      <alignment/>
    </xf>
    <xf numFmtId="166" fontId="9" fillId="3" borderId="8" xfId="0" applyNumberFormat="1" applyFont="1" applyFill="1" applyBorder="1" applyAlignment="1">
      <alignment horizontal="right"/>
    </xf>
    <xf numFmtId="164" fontId="6" fillId="0" borderId="6" xfId="0" applyFont="1" applyFill="1" applyBorder="1" applyAlignment="1">
      <alignment/>
    </xf>
    <xf numFmtId="164" fontId="9" fillId="0" borderId="6" xfId="0" applyFont="1" applyFill="1" applyBorder="1" applyAlignment="1">
      <alignment/>
    </xf>
    <xf numFmtId="166" fontId="0" fillId="0" borderId="7" xfId="0" applyNumberFormat="1" applyFill="1" applyBorder="1" applyAlignment="1">
      <alignment/>
    </xf>
    <xf numFmtId="166" fontId="9" fillId="0" borderId="8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4" borderId="9" xfId="0" applyFill="1" applyBorder="1" applyAlignment="1">
      <alignment/>
    </xf>
    <xf numFmtId="164" fontId="0" fillId="4" borderId="10" xfId="0" applyFill="1" applyBorder="1" applyAlignment="1">
      <alignment/>
    </xf>
    <xf numFmtId="164" fontId="0" fillId="4" borderId="11" xfId="0" applyFill="1" applyBorder="1" applyAlignment="1">
      <alignment/>
    </xf>
    <xf numFmtId="164" fontId="0" fillId="4" borderId="1" xfId="0" applyFont="1" applyFill="1" applyBorder="1" applyAlignment="1">
      <alignment horizontal="center"/>
    </xf>
    <xf numFmtId="164" fontId="2" fillId="4" borderId="12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2" xfId="0" applyFill="1" applyBorder="1" applyAlignment="1">
      <alignment/>
    </xf>
    <xf numFmtId="164" fontId="0" fillId="4" borderId="1" xfId="0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" xfId="0" applyBorder="1" applyAlignment="1">
      <alignment/>
    </xf>
    <xf numFmtId="164" fontId="0" fillId="0" borderId="12" xfId="0" applyFont="1" applyBorder="1" applyAlignment="1">
      <alignment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13" xfId="0" applyFont="1" applyBorder="1" applyAlignment="1">
      <alignment/>
    </xf>
    <xf numFmtId="164" fontId="0" fillId="0" borderId="4" xfId="0" applyBorder="1" applyAlignment="1">
      <alignment/>
    </xf>
    <xf numFmtId="164" fontId="0" fillId="0" borderId="14" xfId="0" applyBorder="1" applyAlignment="1">
      <alignment/>
    </xf>
    <xf numFmtId="164" fontId="2" fillId="3" borderId="1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4" fontId="0" fillId="3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8" fillId="2" borderId="5" xfId="0" applyFont="1" applyFill="1" applyBorder="1" applyAlignment="1" applyProtection="1">
      <alignment/>
      <protection locked="0"/>
    </xf>
    <xf numFmtId="164" fontId="8" fillId="2" borderId="10" xfId="0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 horizontal="center"/>
      <protection locked="0"/>
    </xf>
    <xf numFmtId="164" fontId="8" fillId="2" borderId="15" xfId="0" applyFont="1" applyFill="1" applyBorder="1" applyAlignment="1" applyProtection="1">
      <alignment/>
      <protection locked="0"/>
    </xf>
    <xf numFmtId="164" fontId="9" fillId="2" borderId="4" xfId="0" applyFont="1" applyFill="1" applyBorder="1" applyAlignment="1" applyProtection="1">
      <alignment/>
      <protection locked="0"/>
    </xf>
    <xf numFmtId="164" fontId="8" fillId="2" borderId="4" xfId="0" applyFont="1" applyFill="1" applyBorder="1" applyAlignment="1" applyProtection="1">
      <alignment horizontal="center"/>
      <protection locked="0"/>
    </xf>
    <xf numFmtId="166" fontId="8" fillId="2" borderId="15" xfId="0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left"/>
      <protection locked="0"/>
    </xf>
    <xf numFmtId="164" fontId="8" fillId="3" borderId="1" xfId="0" applyFont="1" applyFill="1" applyBorder="1" applyAlignment="1" applyProtection="1">
      <alignment/>
      <protection locked="0"/>
    </xf>
    <xf numFmtId="166" fontId="8" fillId="3" borderId="1" xfId="0" applyNumberFormat="1" applyFont="1" applyFill="1" applyBorder="1" applyAlignment="1" applyProtection="1">
      <alignment horizontal="right"/>
      <protection locked="0"/>
    </xf>
    <xf numFmtId="166" fontId="9" fillId="3" borderId="1" xfId="0" applyNumberFormat="1" applyFont="1" applyFill="1" applyBorder="1" applyAlignment="1" applyProtection="1">
      <alignment horizontal="right"/>
      <protection locked="0"/>
    </xf>
    <xf numFmtId="165" fontId="9" fillId="0" borderId="1" xfId="0" applyNumberFormat="1" applyFont="1" applyBorder="1" applyAlignment="1" applyProtection="1">
      <alignment horizontal="left"/>
      <protection locked="0"/>
    </xf>
    <xf numFmtId="164" fontId="9" fillId="0" borderId="1" xfId="0" applyFont="1" applyBorder="1" applyAlignment="1" applyProtection="1">
      <alignment/>
      <protection locked="0"/>
    </xf>
    <xf numFmtId="166" fontId="9" fillId="0" borderId="1" xfId="0" applyNumberFormat="1" applyFont="1" applyBorder="1" applyAlignment="1" applyProtection="1">
      <alignment horizontal="right"/>
      <protection locked="0"/>
    </xf>
    <xf numFmtId="165" fontId="9" fillId="0" borderId="1" xfId="0" applyNumberFormat="1" applyFont="1" applyBorder="1" applyAlignment="1" applyProtection="1">
      <alignment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165" fontId="8" fillId="3" borderId="1" xfId="0" applyNumberFormat="1" applyFont="1" applyFill="1" applyBorder="1" applyAlignment="1" applyProtection="1">
      <alignment/>
      <protection locked="0"/>
    </xf>
    <xf numFmtId="164" fontId="10" fillId="0" borderId="1" xfId="0" applyFont="1" applyBorder="1" applyAlignment="1" applyProtection="1">
      <alignment/>
      <protection locked="0"/>
    </xf>
    <xf numFmtId="166" fontId="9" fillId="0" borderId="0" xfId="0" applyNumberFormat="1" applyFont="1" applyAlignment="1" applyProtection="1">
      <alignment/>
      <protection locked="0"/>
    </xf>
    <xf numFmtId="164" fontId="9" fillId="0" borderId="2" xfId="0" applyFont="1" applyBorder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/>
      <protection locked="0"/>
    </xf>
    <xf numFmtId="165" fontId="9" fillId="2" borderId="1" xfId="0" applyNumberFormat="1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/>
      <protection locked="0"/>
    </xf>
    <xf numFmtId="166" fontId="8" fillId="2" borderId="1" xfId="0" applyNumberFormat="1" applyFont="1" applyFill="1" applyBorder="1" applyAlignment="1" applyProtection="1">
      <alignment/>
      <protection locked="0"/>
    </xf>
    <xf numFmtId="164" fontId="9" fillId="2" borderId="1" xfId="0" applyFont="1" applyFill="1" applyBorder="1" applyAlignment="1" applyProtection="1">
      <alignment/>
      <protection locked="0"/>
    </xf>
    <xf numFmtId="164" fontId="11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11" fillId="4" borderId="1" xfId="0" applyFont="1" applyFill="1" applyBorder="1" applyAlignment="1">
      <alignment/>
    </xf>
    <xf numFmtId="166" fontId="2" fillId="4" borderId="1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left"/>
    </xf>
    <xf numFmtId="164" fontId="8" fillId="4" borderId="16" xfId="0" applyFont="1" applyFill="1" applyBorder="1" applyAlignment="1">
      <alignment/>
    </xf>
    <xf numFmtId="164" fontId="8" fillId="4" borderId="17" xfId="0" applyFont="1" applyFill="1" applyBorder="1" applyAlignment="1">
      <alignment/>
    </xf>
    <xf numFmtId="164" fontId="8" fillId="4" borderId="18" xfId="0" applyFont="1" applyFill="1" applyBorder="1" applyAlignment="1">
      <alignment horizontal="left"/>
    </xf>
    <xf numFmtId="164" fontId="8" fillId="4" borderId="19" xfId="0" applyFont="1" applyFill="1" applyBorder="1" applyAlignment="1">
      <alignment horizontal="center"/>
    </xf>
    <xf numFmtId="164" fontId="8" fillId="4" borderId="20" xfId="0" applyFont="1" applyFill="1" applyBorder="1" applyAlignment="1">
      <alignment horizontal="center" vertical="top"/>
    </xf>
    <xf numFmtId="165" fontId="8" fillId="4" borderId="21" xfId="0" applyNumberFormat="1" applyFont="1" applyFill="1" applyBorder="1" applyAlignment="1">
      <alignment horizontal="center"/>
    </xf>
    <xf numFmtId="165" fontId="8" fillId="4" borderId="16" xfId="0" applyNumberFormat="1" applyFont="1" applyFill="1" applyBorder="1" applyAlignment="1">
      <alignment horizontal="center" vertical="top"/>
    </xf>
    <xf numFmtId="164" fontId="8" fillId="4" borderId="16" xfId="0" applyFont="1" applyFill="1" applyBorder="1" applyAlignment="1">
      <alignment horizontal="left" vertical="top"/>
    </xf>
    <xf numFmtId="164" fontId="8" fillId="4" borderId="19" xfId="0" applyFont="1" applyFill="1" applyBorder="1" applyAlignment="1">
      <alignment horizontal="center" vertical="center"/>
    </xf>
    <xf numFmtId="165" fontId="8" fillId="4" borderId="20" xfId="0" applyNumberFormat="1" applyFont="1" applyFill="1" applyBorder="1" applyAlignment="1">
      <alignment/>
    </xf>
    <xf numFmtId="165" fontId="8" fillId="4" borderId="22" xfId="0" applyNumberFormat="1" applyFont="1" applyFill="1" applyBorder="1" applyAlignment="1">
      <alignment horizontal="center" vertical="top"/>
    </xf>
    <xf numFmtId="164" fontId="8" fillId="4" borderId="20" xfId="0" applyFont="1" applyFill="1" applyBorder="1" applyAlignment="1">
      <alignment horizontal="left" vertical="top"/>
    </xf>
    <xf numFmtId="164" fontId="8" fillId="5" borderId="23" xfId="0" applyFont="1" applyFill="1" applyBorder="1" applyAlignment="1">
      <alignment horizontal="left" vertical="center"/>
    </xf>
    <xf numFmtId="164" fontId="8" fillId="5" borderId="24" xfId="0" applyFont="1" applyFill="1" applyBorder="1" applyAlignment="1">
      <alignment vertical="center"/>
    </xf>
    <xf numFmtId="164" fontId="9" fillId="5" borderId="24" xfId="0" applyFont="1" applyFill="1" applyBorder="1" applyAlignment="1">
      <alignment/>
    </xf>
    <xf numFmtId="164" fontId="9" fillId="5" borderId="25" xfId="0" applyFont="1" applyFill="1" applyBorder="1" applyAlignment="1">
      <alignment/>
    </xf>
    <xf numFmtId="166" fontId="8" fillId="5" borderId="26" xfId="0" applyNumberFormat="1" applyFont="1" applyFill="1" applyBorder="1" applyAlignment="1">
      <alignment/>
    </xf>
    <xf numFmtId="167" fontId="8" fillId="5" borderId="26" xfId="0" applyNumberFormat="1" applyFont="1" applyFill="1" applyBorder="1" applyAlignment="1">
      <alignment/>
    </xf>
    <xf numFmtId="166" fontId="8" fillId="5" borderId="26" xfId="0" applyNumberFormat="1" applyFont="1" applyFill="1" applyBorder="1" applyAlignment="1">
      <alignment/>
    </xf>
    <xf numFmtId="165" fontId="8" fillId="6" borderId="19" xfId="0" applyNumberFormat="1" applyFont="1" applyFill="1" applyBorder="1" applyAlignment="1">
      <alignment horizontal="center"/>
    </xf>
    <xf numFmtId="164" fontId="8" fillId="6" borderId="19" xfId="0" applyFont="1" applyFill="1" applyBorder="1" applyAlignment="1">
      <alignment/>
    </xf>
    <xf numFmtId="166" fontId="8" fillId="6" borderId="19" xfId="0" applyNumberFormat="1" applyFont="1" applyFill="1" applyBorder="1" applyAlignment="1">
      <alignment/>
    </xf>
    <xf numFmtId="166" fontId="8" fillId="6" borderId="19" xfId="0" applyNumberFormat="1" applyFont="1" applyFill="1" applyBorder="1" applyAlignment="1">
      <alignment/>
    </xf>
    <xf numFmtId="165" fontId="8" fillId="0" borderId="19" xfId="0" applyNumberFormat="1" applyFont="1" applyFill="1" applyBorder="1" applyAlignment="1">
      <alignment horizontal="center"/>
    </xf>
    <xf numFmtId="164" fontId="8" fillId="7" borderId="19" xfId="0" applyFont="1" applyFill="1" applyBorder="1" applyAlignment="1">
      <alignment/>
    </xf>
    <xf numFmtId="164" fontId="0" fillId="7" borderId="19" xfId="0" applyFill="1" applyBorder="1" applyAlignment="1">
      <alignment/>
    </xf>
    <xf numFmtId="166" fontId="9" fillId="7" borderId="19" xfId="0" applyNumberFormat="1" applyFont="1" applyFill="1" applyBorder="1" applyAlignment="1">
      <alignment/>
    </xf>
    <xf numFmtId="164" fontId="8" fillId="0" borderId="19" xfId="0" applyFont="1" applyFill="1" applyBorder="1" applyAlignment="1">
      <alignment/>
    </xf>
    <xf numFmtId="165" fontId="8" fillId="3" borderId="19" xfId="0" applyNumberFormat="1" applyFont="1" applyFill="1" applyBorder="1" applyAlignment="1">
      <alignment horizontal="left"/>
    </xf>
    <xf numFmtId="164" fontId="8" fillId="3" borderId="19" xfId="0" applyFont="1" applyFill="1" applyBorder="1" applyAlignment="1">
      <alignment/>
    </xf>
    <xf numFmtId="166" fontId="8" fillId="3" borderId="19" xfId="0" applyNumberFormat="1" applyFont="1" applyFill="1" applyBorder="1" applyAlignment="1">
      <alignment/>
    </xf>
    <xf numFmtId="166" fontId="8" fillId="3" borderId="19" xfId="0" applyNumberFormat="1" applyFont="1" applyFill="1" applyBorder="1" applyAlignment="1">
      <alignment/>
    </xf>
    <xf numFmtId="165" fontId="8" fillId="0" borderId="19" xfId="0" applyNumberFormat="1" applyFont="1" applyFill="1" applyBorder="1" applyAlignment="1">
      <alignment horizontal="left"/>
    </xf>
    <xf numFmtId="164" fontId="8" fillId="0" borderId="19" xfId="0" applyFont="1" applyFill="1" applyBorder="1" applyAlignment="1">
      <alignment/>
    </xf>
    <xf numFmtId="166" fontId="8" fillId="8" borderId="19" xfId="0" applyNumberFormat="1" applyFont="1" applyFill="1" applyBorder="1" applyAlignment="1">
      <alignment/>
    </xf>
    <xf numFmtId="166" fontId="8" fillId="0" borderId="19" xfId="0" applyNumberFormat="1" applyFont="1" applyBorder="1" applyAlignment="1">
      <alignment/>
    </xf>
    <xf numFmtId="164" fontId="8" fillId="8" borderId="19" xfId="0" applyFont="1" applyFill="1" applyBorder="1" applyAlignment="1">
      <alignment/>
    </xf>
    <xf numFmtId="164" fontId="9" fillId="8" borderId="19" xfId="0" applyFont="1" applyFill="1" applyBorder="1" applyAlignment="1">
      <alignment horizontal="left"/>
    </xf>
    <xf numFmtId="166" fontId="9" fillId="8" borderId="19" xfId="0" applyNumberFormat="1" applyFont="1" applyFill="1" applyBorder="1" applyAlignment="1">
      <alignment/>
    </xf>
    <xf numFmtId="166" fontId="9" fillId="0" borderId="19" xfId="0" applyNumberFormat="1" applyFont="1" applyBorder="1" applyAlignment="1">
      <alignment/>
    </xf>
    <xf numFmtId="164" fontId="9" fillId="8" borderId="19" xfId="0" applyFont="1" applyFill="1" applyBorder="1" applyAlignment="1">
      <alignment/>
    </xf>
    <xf numFmtId="165" fontId="8" fillId="7" borderId="19" xfId="0" applyNumberFormat="1" applyFont="1" applyFill="1" applyBorder="1" applyAlignment="1">
      <alignment horizontal="left"/>
    </xf>
    <xf numFmtId="164" fontId="8" fillId="7" borderId="19" xfId="0" applyFont="1" applyFill="1" applyBorder="1" applyAlignment="1">
      <alignment/>
    </xf>
    <xf numFmtId="166" fontId="9" fillId="7" borderId="19" xfId="0" applyNumberFormat="1" applyFont="1" applyFill="1" applyBorder="1" applyAlignment="1">
      <alignment/>
    </xf>
    <xf numFmtId="164" fontId="8" fillId="3" borderId="19" xfId="0" applyFont="1" applyFill="1" applyBorder="1" applyAlignment="1">
      <alignment horizontal="left"/>
    </xf>
    <xf numFmtId="167" fontId="8" fillId="3" borderId="19" xfId="0" applyNumberFormat="1" applyFont="1" applyFill="1" applyBorder="1" applyAlignment="1">
      <alignment/>
    </xf>
    <xf numFmtId="164" fontId="8" fillId="0" borderId="19" xfId="0" applyFont="1" applyBorder="1" applyAlignment="1">
      <alignment horizontal="left"/>
    </xf>
    <xf numFmtId="164" fontId="8" fillId="0" borderId="19" xfId="0" applyFont="1" applyBorder="1" applyAlignment="1">
      <alignment/>
    </xf>
    <xf numFmtId="167" fontId="8" fillId="0" borderId="0" xfId="0" applyNumberFormat="1" applyFont="1" applyAlignment="1">
      <alignment/>
    </xf>
    <xf numFmtId="164" fontId="9" fillId="0" borderId="19" xfId="0" applyFont="1" applyBorder="1" applyAlignment="1">
      <alignment/>
    </xf>
    <xf numFmtId="164" fontId="8" fillId="7" borderId="19" xfId="0" applyFont="1" applyFill="1" applyBorder="1" applyAlignment="1">
      <alignment horizontal="left"/>
    </xf>
    <xf numFmtId="166" fontId="8" fillId="7" borderId="19" xfId="0" applyNumberFormat="1" applyFont="1" applyFill="1" applyBorder="1" applyAlignment="1">
      <alignment/>
    </xf>
    <xf numFmtId="164" fontId="9" fillId="0" borderId="19" xfId="0" applyFont="1" applyBorder="1" applyAlignment="1">
      <alignment horizontal="left"/>
    </xf>
    <xf numFmtId="164" fontId="8" fillId="0" borderId="19" xfId="0" applyFont="1" applyFill="1" applyBorder="1" applyAlignment="1">
      <alignment horizontal="left"/>
    </xf>
    <xf numFmtId="165" fontId="8" fillId="8" borderId="19" xfId="0" applyNumberFormat="1" applyFont="1" applyFill="1" applyBorder="1" applyAlignment="1">
      <alignment horizontal="left"/>
    </xf>
    <xf numFmtId="166" fontId="9" fillId="3" borderId="19" xfId="0" applyNumberFormat="1" applyFont="1" applyFill="1" applyBorder="1" applyAlignment="1">
      <alignment/>
    </xf>
    <xf numFmtId="164" fontId="8" fillId="8" borderId="19" xfId="0" applyFont="1" applyFill="1" applyBorder="1" applyAlignment="1">
      <alignment/>
    </xf>
    <xf numFmtId="164" fontId="9" fillId="0" borderId="19" xfId="0" applyFont="1" applyFill="1" applyBorder="1" applyAlignment="1">
      <alignment horizontal="left"/>
    </xf>
    <xf numFmtId="166" fontId="9" fillId="8" borderId="19" xfId="0" applyNumberFormat="1" applyFont="1" applyFill="1" applyBorder="1" applyAlignment="1">
      <alignment/>
    </xf>
    <xf numFmtId="164" fontId="0" fillId="3" borderId="19" xfId="0" applyFill="1" applyBorder="1" applyAlignment="1">
      <alignment/>
    </xf>
    <xf numFmtId="164" fontId="8" fillId="8" borderId="19" xfId="0" applyFont="1" applyFill="1" applyBorder="1" applyAlignment="1">
      <alignment horizontal="left"/>
    </xf>
    <xf numFmtId="164" fontId="0" fillId="0" borderId="19" xfId="0" applyBorder="1" applyAlignment="1">
      <alignment/>
    </xf>
    <xf numFmtId="164" fontId="9" fillId="8" borderId="19" xfId="0" applyFont="1" applyFill="1" applyBorder="1" applyAlignment="1">
      <alignment/>
    </xf>
    <xf numFmtId="167" fontId="8" fillId="0" borderId="19" xfId="0" applyNumberFormat="1" applyFont="1" applyBorder="1" applyAlignment="1">
      <alignment/>
    </xf>
    <xf numFmtId="167" fontId="9" fillId="0" borderId="19" xfId="0" applyNumberFormat="1" applyFont="1" applyBorder="1" applyAlignment="1">
      <alignment/>
    </xf>
    <xf numFmtId="166" fontId="9" fillId="3" borderId="19" xfId="0" applyNumberFormat="1" applyFont="1" applyFill="1" applyBorder="1" applyAlignment="1">
      <alignment/>
    </xf>
    <xf numFmtId="166" fontId="8" fillId="0" borderId="19" xfId="0" applyNumberFormat="1" applyFont="1" applyFill="1" applyBorder="1" applyAlignment="1">
      <alignment/>
    </xf>
    <xf numFmtId="166" fontId="8" fillId="0" borderId="19" xfId="0" applyNumberFormat="1" applyFont="1" applyFill="1" applyBorder="1" applyAlignment="1">
      <alignment/>
    </xf>
    <xf numFmtId="166" fontId="9" fillId="0" borderId="19" xfId="0" applyNumberFormat="1" applyFont="1" applyFill="1" applyBorder="1" applyAlignment="1">
      <alignment/>
    </xf>
    <xf numFmtId="166" fontId="9" fillId="0" borderId="19" xfId="0" applyNumberFormat="1" applyFont="1" applyFill="1" applyBorder="1" applyAlignment="1">
      <alignment/>
    </xf>
    <xf numFmtId="164" fontId="9" fillId="0" borderId="19" xfId="0" applyFont="1" applyFill="1" applyBorder="1" applyAlignment="1">
      <alignment/>
    </xf>
    <xf numFmtId="164" fontId="0" fillId="0" borderId="19" xfId="0" applyFont="1" applyBorder="1" applyAlignment="1">
      <alignment/>
    </xf>
    <xf numFmtId="164" fontId="8" fillId="0" borderId="1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5" fontId="8" fillId="0" borderId="5" xfId="0" applyNumberFormat="1" applyFont="1" applyFill="1" applyBorder="1" applyAlignment="1">
      <alignment horizontal="left"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0" borderId="19" xfId="0" applyFont="1" applyBorder="1" applyAlignment="1">
      <alignment/>
    </xf>
    <xf numFmtId="166" fontId="8" fillId="6" borderId="19" xfId="0" applyNumberFormat="1" applyFont="1" applyFill="1" applyBorder="1" applyAlignment="1">
      <alignment vertical="center"/>
    </xf>
    <xf numFmtId="166" fontId="8" fillId="3" borderId="19" xfId="0" applyNumberFormat="1" applyFont="1" applyFill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166" fontId="9" fillId="0" borderId="19" xfId="0" applyNumberFormat="1" applyFont="1" applyFill="1" applyBorder="1" applyAlignment="1">
      <alignment horizontal="right"/>
    </xf>
    <xf numFmtId="166" fontId="9" fillId="7" borderId="19" xfId="0" applyNumberFormat="1" applyFont="1" applyFill="1" applyBorder="1" applyAlignment="1">
      <alignment horizontal="right"/>
    </xf>
    <xf numFmtId="165" fontId="13" fillId="0" borderId="19" xfId="0" applyNumberFormat="1" applyFont="1" applyFill="1" applyBorder="1" applyAlignment="1">
      <alignment horizontal="left"/>
    </xf>
    <xf numFmtId="165" fontId="13" fillId="0" borderId="19" xfId="0" applyNumberFormat="1" applyFont="1" applyFill="1" applyBorder="1" applyAlignment="1">
      <alignment horizontal="center"/>
    </xf>
    <xf numFmtId="164" fontId="8" fillId="5" borderId="19" xfId="0" applyFont="1" applyFill="1" applyBorder="1" applyAlignment="1">
      <alignment horizontal="center" vertical="top"/>
    </xf>
    <xf numFmtId="164" fontId="8" fillId="5" borderId="19" xfId="0" applyFont="1" applyFill="1" applyBorder="1" applyAlignment="1">
      <alignment horizontal="left"/>
    </xf>
    <xf numFmtId="166" fontId="8" fillId="5" borderId="19" xfId="0" applyNumberFormat="1" applyFont="1" applyFill="1" applyBorder="1" applyAlignment="1">
      <alignment horizontal="right"/>
    </xf>
    <xf numFmtId="166" fontId="8" fillId="5" borderId="19" xfId="0" applyNumberFormat="1" applyFont="1" applyFill="1" applyBorder="1" applyAlignment="1">
      <alignment/>
    </xf>
    <xf numFmtId="164" fontId="8" fillId="5" borderId="19" xfId="0" applyFont="1" applyFill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4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164" fontId="9" fillId="4" borderId="5" xfId="0" applyFont="1" applyFill="1" applyBorder="1" applyAlignment="1">
      <alignment/>
    </xf>
    <xf numFmtId="164" fontId="8" fillId="4" borderId="1" xfId="0" applyFont="1" applyFill="1" applyBorder="1" applyAlignment="1">
      <alignment horizontal="center"/>
    </xf>
    <xf numFmtId="164" fontId="16" fillId="4" borderId="15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wrapText="1"/>
    </xf>
    <xf numFmtId="165" fontId="16" fillId="4" borderId="1" xfId="0" applyNumberFormat="1" applyFont="1" applyFill="1" applyBorder="1" applyAlignment="1">
      <alignment horizontal="center" vertical="center"/>
    </xf>
    <xf numFmtId="164" fontId="16" fillId="4" borderId="5" xfId="0" applyFont="1" applyFill="1" applyBorder="1" applyAlignment="1">
      <alignment horizontal="left" vertical="center"/>
    </xf>
    <xf numFmtId="164" fontId="16" fillId="4" borderId="1" xfId="0" applyFont="1" applyFill="1" applyBorder="1" applyAlignment="1">
      <alignment horizontal="center" vertical="center"/>
    </xf>
    <xf numFmtId="164" fontId="16" fillId="4" borderId="15" xfId="0" applyFont="1" applyFill="1" applyBorder="1" applyAlignment="1">
      <alignment horizontal="left" vertical="center"/>
    </xf>
    <xf numFmtId="164" fontId="8" fillId="5" borderId="23" xfId="0" applyFont="1" applyFill="1" applyBorder="1" applyAlignment="1">
      <alignment horizontal="left" vertical="center"/>
    </xf>
    <xf numFmtId="166" fontId="8" fillId="5" borderId="24" xfId="0" applyNumberFormat="1" applyFont="1" applyFill="1" applyBorder="1" applyAlignment="1">
      <alignment/>
    </xf>
    <xf numFmtId="166" fontId="8" fillId="5" borderId="25" xfId="0" applyNumberFormat="1" applyFont="1" applyFill="1" applyBorder="1" applyAlignment="1">
      <alignment/>
    </xf>
    <xf numFmtId="165" fontId="8" fillId="6" borderId="1" xfId="0" applyNumberFormat="1" applyFont="1" applyFill="1" applyBorder="1" applyAlignment="1">
      <alignment horizontal="center"/>
    </xf>
    <xf numFmtId="164" fontId="9" fillId="6" borderId="0" xfId="0" applyFont="1" applyFill="1" applyAlignment="1">
      <alignment/>
    </xf>
    <xf numFmtId="164" fontId="8" fillId="6" borderId="1" xfId="0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4" fontId="8" fillId="7" borderId="1" xfId="0" applyFont="1" applyFill="1" applyBorder="1" applyAlignment="1">
      <alignment/>
    </xf>
    <xf numFmtId="166" fontId="8" fillId="7" borderId="1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166" fontId="8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 horizontal="left"/>
    </xf>
    <xf numFmtId="166" fontId="9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4" fontId="9" fillId="0" borderId="1" xfId="0" applyFont="1" applyBorder="1" applyAlignment="1">
      <alignment/>
    </xf>
    <xf numFmtId="167" fontId="9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left"/>
    </xf>
    <xf numFmtId="167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center"/>
    </xf>
    <xf numFmtId="165" fontId="8" fillId="6" borderId="1" xfId="0" applyNumberFormat="1" applyFont="1" applyFill="1" applyBorder="1" applyAlignment="1">
      <alignment horizontal="left"/>
    </xf>
    <xf numFmtId="166" fontId="8" fillId="6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left"/>
    </xf>
    <xf numFmtId="166" fontId="8" fillId="7" borderId="1" xfId="0" applyNumberFormat="1" applyFont="1" applyFill="1" applyBorder="1" applyAlignment="1">
      <alignment horizontal="right"/>
    </xf>
    <xf numFmtId="166" fontId="9" fillId="0" borderId="1" xfId="0" applyNumberFormat="1" applyFont="1" applyBorder="1" applyAlignment="1">
      <alignment horizontal="left" vertical="center" wrapText="1"/>
    </xf>
    <xf numFmtId="164" fontId="9" fillId="0" borderId="1" xfId="0" applyFont="1" applyBorder="1" applyAlignment="1">
      <alignment horizontal="left"/>
    </xf>
    <xf numFmtId="166" fontId="17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 horizontal="left"/>
    </xf>
    <xf numFmtId="164" fontId="8" fillId="3" borderId="1" xfId="0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/>
    </xf>
    <xf numFmtId="164" fontId="8" fillId="7" borderId="1" xfId="0" applyFont="1" applyFill="1" applyBorder="1" applyAlignment="1">
      <alignment/>
    </xf>
    <xf numFmtId="167" fontId="8" fillId="7" borderId="1" xfId="0" applyNumberFormat="1" applyFont="1" applyFill="1" applyBorder="1" applyAlignment="1">
      <alignment/>
    </xf>
    <xf numFmtId="164" fontId="0" fillId="0" borderId="12" xfId="0" applyBorder="1" applyAlignment="1">
      <alignment/>
    </xf>
    <xf numFmtId="164" fontId="8" fillId="0" borderId="5" xfId="0" applyFont="1" applyFill="1" applyBorder="1" applyAlignment="1">
      <alignment/>
    </xf>
    <xf numFmtId="164" fontId="8" fillId="0" borderId="0" xfId="0" applyFont="1" applyAlignment="1">
      <alignment/>
    </xf>
    <xf numFmtId="167" fontId="18" fillId="3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7" fontId="18" fillId="0" borderId="1" xfId="0" applyNumberFormat="1" applyFont="1" applyFill="1" applyBorder="1" applyAlignment="1">
      <alignment/>
    </xf>
    <xf numFmtId="167" fontId="19" fillId="0" borderId="1" xfId="0" applyNumberFormat="1" applyFont="1" applyFill="1" applyBorder="1" applyAlignment="1">
      <alignment/>
    </xf>
    <xf numFmtId="167" fontId="8" fillId="6" borderId="1" xfId="0" applyNumberFormat="1" applyFont="1" applyFill="1" applyBorder="1" applyAlignment="1">
      <alignment/>
    </xf>
    <xf numFmtId="167" fontId="8" fillId="7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/>
    </xf>
    <xf numFmtId="165" fontId="8" fillId="9" borderId="1" xfId="0" applyNumberFormat="1" applyFont="1" applyFill="1" applyBorder="1" applyAlignment="1">
      <alignment horizontal="center"/>
    </xf>
    <xf numFmtId="165" fontId="13" fillId="7" borderId="1" xfId="0" applyNumberFormat="1" applyFont="1" applyFill="1" applyBorder="1" applyAlignment="1">
      <alignment horizontal="center"/>
    </xf>
    <xf numFmtId="164" fontId="0" fillId="0" borderId="5" xfId="0" applyBorder="1" applyAlignment="1">
      <alignment/>
    </xf>
    <xf numFmtId="164" fontId="9" fillId="6" borderId="7" xfId="0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4" fontId="8" fillId="5" borderId="1" xfId="0" applyFont="1" applyFill="1" applyBorder="1" applyAlignment="1">
      <alignment horizontal="center" vertical="center" wrapText="1"/>
    </xf>
    <xf numFmtId="164" fontId="8" fillId="5" borderId="1" xfId="0" applyFont="1" applyFill="1" applyBorder="1" applyAlignment="1">
      <alignment horizontal="left"/>
    </xf>
    <xf numFmtId="164" fontId="8" fillId="5" borderId="1" xfId="0" applyFont="1" applyFill="1" applyBorder="1" applyAlignment="1">
      <alignment/>
    </xf>
    <xf numFmtId="167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64" fontId="6" fillId="8" borderId="0" xfId="0" applyFont="1" applyFill="1" applyBorder="1" applyAlignment="1">
      <alignment/>
    </xf>
    <xf numFmtId="164" fontId="9" fillId="4" borderId="27" xfId="0" applyNumberFormat="1" applyFont="1" applyFill="1" applyBorder="1" applyAlignment="1" applyProtection="1">
      <alignment/>
      <protection locked="0"/>
    </xf>
    <xf numFmtId="164" fontId="9" fillId="4" borderId="28" xfId="0" applyNumberFormat="1" applyFont="1" applyFill="1" applyBorder="1" applyAlignment="1" applyProtection="1">
      <alignment/>
      <protection locked="0"/>
    </xf>
    <xf numFmtId="164" fontId="8" fillId="4" borderId="29" xfId="0" applyNumberFormat="1" applyFont="1" applyFill="1" applyBorder="1" applyAlignment="1" applyProtection="1">
      <alignment horizontal="center"/>
      <protection locked="0"/>
    </xf>
    <xf numFmtId="164" fontId="8" fillId="4" borderId="18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164" fontId="16" fillId="4" borderId="21" xfId="0" applyNumberFormat="1" applyFont="1" applyFill="1" applyBorder="1" applyAlignment="1" applyProtection="1">
      <alignment horizontal="center"/>
      <protection locked="0"/>
    </xf>
    <xf numFmtId="164" fontId="16" fillId="4" borderId="30" xfId="0" applyNumberFormat="1" applyFont="1" applyFill="1" applyBorder="1" applyAlignment="1" applyProtection="1">
      <alignment horizontal="left"/>
      <protection locked="0"/>
    </xf>
    <xf numFmtId="164" fontId="16" fillId="4" borderId="31" xfId="0" applyNumberFormat="1" applyFont="1" applyFill="1" applyBorder="1" applyAlignment="1" applyProtection="1">
      <alignment horizontal="center"/>
      <protection locked="0"/>
    </xf>
    <xf numFmtId="164" fontId="16" fillId="4" borderId="31" xfId="0" applyNumberFormat="1" applyFont="1" applyFill="1" applyBorder="1" applyAlignment="1" applyProtection="1">
      <alignment/>
      <protection locked="0"/>
    </xf>
    <xf numFmtId="164" fontId="16" fillId="4" borderId="32" xfId="0" applyNumberFormat="1" applyFont="1" applyFill="1" applyBorder="1" applyAlignment="1" applyProtection="1">
      <alignment horizontal="center" vertical="center"/>
      <protection locked="0"/>
    </xf>
    <xf numFmtId="164" fontId="16" fillId="4" borderId="33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16" fillId="4" borderId="22" xfId="0" applyNumberFormat="1" applyFont="1" applyFill="1" applyBorder="1" applyAlignment="1" applyProtection="1">
      <alignment horizontal="center"/>
      <protection locked="0"/>
    </xf>
    <xf numFmtId="164" fontId="16" fillId="4" borderId="34" xfId="0" applyNumberFormat="1" applyFont="1" applyFill="1" applyBorder="1" applyAlignment="1" applyProtection="1">
      <alignment horizontal="left"/>
      <protection locked="0"/>
    </xf>
    <xf numFmtId="164" fontId="16" fillId="4" borderId="20" xfId="0" applyNumberFormat="1" applyFont="1" applyFill="1" applyBorder="1" applyAlignment="1" applyProtection="1">
      <alignment horizontal="center"/>
      <protection locked="0"/>
    </xf>
    <xf numFmtId="164" fontId="16" fillId="4" borderId="35" xfId="0" applyNumberFormat="1" applyFont="1" applyFill="1" applyBorder="1" applyAlignment="1" applyProtection="1">
      <alignment/>
      <protection locked="0"/>
    </xf>
    <xf numFmtId="164" fontId="21" fillId="5" borderId="36" xfId="0" applyNumberFormat="1" applyFont="1" applyFill="1" applyBorder="1" applyAlignment="1" applyProtection="1">
      <alignment horizontal="left" vertical="center"/>
      <protection locked="0"/>
    </xf>
    <xf numFmtId="166" fontId="16" fillId="5" borderId="36" xfId="0" applyNumberFormat="1" applyFont="1" applyFill="1" applyBorder="1" applyAlignment="1" applyProtection="1">
      <alignment/>
      <protection locked="0"/>
    </xf>
    <xf numFmtId="166" fontId="22" fillId="0" borderId="0" xfId="0" applyNumberFormat="1" applyFont="1" applyFill="1" applyBorder="1" applyAlignment="1" applyProtection="1">
      <alignment/>
      <protection locked="0"/>
    </xf>
    <xf numFmtId="164" fontId="23" fillId="10" borderId="21" xfId="0" applyNumberFormat="1" applyFont="1" applyFill="1" applyBorder="1" applyAlignment="1" applyProtection="1">
      <alignment horizontal="center"/>
      <protection locked="0"/>
    </xf>
    <xf numFmtId="164" fontId="23" fillId="10" borderId="37" xfId="0" applyNumberFormat="1" applyFont="1" applyFill="1" applyBorder="1" applyAlignment="1" applyProtection="1">
      <alignment horizontal="center"/>
      <protection locked="0"/>
    </xf>
    <xf numFmtId="164" fontId="21" fillId="10" borderId="38" xfId="0" applyNumberFormat="1" applyFont="1" applyFill="1" applyBorder="1" applyAlignment="1" applyProtection="1">
      <alignment/>
      <protection locked="0"/>
    </xf>
    <xf numFmtId="166" fontId="16" fillId="10" borderId="21" xfId="0" applyNumberFormat="1" applyFont="1" applyFill="1" applyBorder="1" applyAlignment="1" applyProtection="1">
      <alignment/>
      <protection locked="0"/>
    </xf>
    <xf numFmtId="166" fontId="16" fillId="0" borderId="0" xfId="0" applyNumberFormat="1" applyFont="1" applyFill="1" applyBorder="1" applyAlignment="1" applyProtection="1">
      <alignment/>
      <protection locked="0"/>
    </xf>
    <xf numFmtId="164" fontId="24" fillId="0" borderId="16" xfId="0" applyNumberFormat="1" applyFont="1" applyFill="1" applyBorder="1" applyAlignment="1" applyProtection="1">
      <alignment horizontal="center"/>
      <protection locked="0"/>
    </xf>
    <xf numFmtId="164" fontId="23" fillId="0" borderId="16" xfId="0" applyNumberFormat="1" applyFont="1" applyFill="1" applyBorder="1" applyAlignment="1" applyProtection="1">
      <alignment horizontal="center"/>
      <protection locked="0"/>
    </xf>
    <xf numFmtId="164" fontId="16" fillId="3" borderId="18" xfId="0" applyNumberFormat="1" applyFont="1" applyFill="1" applyBorder="1" applyAlignment="1" applyProtection="1">
      <alignment horizontal="left"/>
      <protection locked="0"/>
    </xf>
    <xf numFmtId="164" fontId="16" fillId="3" borderId="18" xfId="0" applyNumberFormat="1" applyFont="1" applyFill="1" applyBorder="1" applyAlignment="1" applyProtection="1">
      <alignment/>
      <protection locked="0"/>
    </xf>
    <xf numFmtId="166" fontId="16" fillId="3" borderId="19" xfId="0" applyNumberFormat="1" applyFont="1" applyFill="1" applyBorder="1" applyAlignment="1" applyProtection="1">
      <alignment horizontal="right"/>
      <protection locked="0"/>
    </xf>
    <xf numFmtId="166" fontId="16" fillId="3" borderId="19" xfId="0" applyNumberFormat="1" applyFont="1" applyFill="1" applyBorder="1" applyAlignment="1" applyProtection="1">
      <alignment/>
      <protection locked="0"/>
    </xf>
    <xf numFmtId="166" fontId="16" fillId="0" borderId="0" xfId="0" applyNumberFormat="1" applyFont="1" applyFill="1" applyBorder="1" applyAlignment="1" applyProtection="1">
      <alignment/>
      <protection locked="0"/>
    </xf>
    <xf numFmtId="164" fontId="0" fillId="0" borderId="21" xfId="0" applyFill="1" applyBorder="1" applyAlignment="1">
      <alignment horizontal="center"/>
    </xf>
    <xf numFmtId="165" fontId="16" fillId="0" borderId="18" xfId="0" applyNumberFormat="1" applyFont="1" applyFill="1" applyBorder="1" applyAlignment="1">
      <alignment horizontal="left"/>
    </xf>
    <xf numFmtId="164" fontId="16" fillId="0" borderId="18" xfId="0" applyFont="1" applyFill="1" applyBorder="1" applyAlignment="1">
      <alignment/>
    </xf>
    <xf numFmtId="166" fontId="16" fillId="0" borderId="20" xfId="0" applyNumberFormat="1" applyFont="1" applyFill="1" applyBorder="1" applyAlignment="1">
      <alignment horizontal="right"/>
    </xf>
    <xf numFmtId="166" fontId="16" fillId="0" borderId="20" xfId="0" applyNumberFormat="1" applyFont="1" applyFill="1" applyBorder="1" applyAlignment="1">
      <alignment/>
    </xf>
    <xf numFmtId="166" fontId="16" fillId="0" borderId="39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5" fontId="20" fillId="0" borderId="18" xfId="0" applyNumberFormat="1" applyFont="1" applyFill="1" applyBorder="1" applyAlignment="1">
      <alignment horizontal="center"/>
    </xf>
    <xf numFmtId="164" fontId="20" fillId="0" borderId="18" xfId="0" applyFont="1" applyFill="1" applyBorder="1" applyAlignment="1">
      <alignment horizontal="left"/>
    </xf>
    <xf numFmtId="166" fontId="20" fillId="0" borderId="20" xfId="0" applyNumberFormat="1" applyFont="1" applyFill="1" applyBorder="1" applyAlignment="1">
      <alignment horizontal="right"/>
    </xf>
    <xf numFmtId="166" fontId="20" fillId="0" borderId="20" xfId="0" applyNumberFormat="1" applyFont="1" applyFill="1" applyBorder="1" applyAlignment="1">
      <alignment/>
    </xf>
    <xf numFmtId="166" fontId="20" fillId="0" borderId="39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4" fontId="16" fillId="0" borderId="18" xfId="0" applyFont="1" applyFill="1" applyBorder="1" applyAlignment="1">
      <alignment horizontal="left"/>
    </xf>
    <xf numFmtId="166" fontId="16" fillId="0" borderId="19" xfId="0" applyNumberFormat="1" applyFont="1" applyFill="1" applyBorder="1" applyAlignment="1">
      <alignment horizontal="right"/>
    </xf>
    <xf numFmtId="166" fontId="16" fillId="0" borderId="19" xfId="0" applyNumberFormat="1" applyFont="1" applyFill="1" applyBorder="1" applyAlignment="1">
      <alignment/>
    </xf>
    <xf numFmtId="166" fontId="16" fillId="0" borderId="18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/>
    </xf>
    <xf numFmtId="166" fontId="20" fillId="0" borderId="18" xfId="0" applyNumberFormat="1" applyFont="1" applyFill="1" applyBorder="1" applyAlignment="1">
      <alignment horizontal="right"/>
    </xf>
    <xf numFmtId="165" fontId="20" fillId="0" borderId="39" xfId="0" applyNumberFormat="1" applyFont="1" applyFill="1" applyBorder="1" applyAlignment="1">
      <alignment horizontal="center"/>
    </xf>
    <xf numFmtId="164" fontId="20" fillId="0" borderId="39" xfId="0" applyFont="1" applyFill="1" applyBorder="1" applyAlignment="1">
      <alignment horizontal="left"/>
    </xf>
    <xf numFmtId="166" fontId="20" fillId="0" borderId="40" xfId="0" applyNumberFormat="1" applyFont="1" applyFill="1" applyBorder="1" applyAlignment="1">
      <alignment/>
    </xf>
    <xf numFmtId="166" fontId="20" fillId="0" borderId="41" xfId="0" applyNumberFormat="1" applyFont="1" applyFill="1" applyBorder="1" applyAlignment="1">
      <alignment horizontal="right"/>
    </xf>
    <xf numFmtId="166" fontId="20" fillId="0" borderId="18" xfId="0" applyNumberFormat="1" applyFont="1" applyFill="1" applyBorder="1" applyAlignment="1">
      <alignment/>
    </xf>
    <xf numFmtId="166" fontId="20" fillId="0" borderId="21" xfId="0" applyNumberFormat="1" applyFont="1" applyFill="1" applyBorder="1" applyAlignment="1">
      <alignment horizontal="right"/>
    </xf>
    <xf numFmtId="165" fontId="16" fillId="0" borderId="39" xfId="0" applyNumberFormat="1" applyFont="1" applyFill="1" applyBorder="1" applyAlignment="1">
      <alignment horizontal="left"/>
    </xf>
    <xf numFmtId="164" fontId="16" fillId="0" borderId="39" xfId="0" applyFont="1" applyFill="1" applyBorder="1" applyAlignment="1">
      <alignment/>
    </xf>
    <xf numFmtId="164" fontId="16" fillId="0" borderId="39" xfId="0" applyFont="1" applyFill="1" applyBorder="1" applyAlignment="1">
      <alignment horizontal="left"/>
    </xf>
    <xf numFmtId="165" fontId="20" fillId="0" borderId="30" xfId="0" applyNumberFormat="1" applyFont="1" applyFill="1" applyBorder="1" applyAlignment="1">
      <alignment horizontal="center"/>
    </xf>
    <xf numFmtId="164" fontId="20" fillId="0" borderId="30" xfId="0" applyFont="1" applyFill="1" applyBorder="1" applyAlignment="1">
      <alignment horizontal="left"/>
    </xf>
    <xf numFmtId="166" fontId="20" fillId="0" borderId="21" xfId="0" applyNumberFormat="1" applyFont="1" applyFill="1" applyBorder="1" applyAlignment="1">
      <alignment/>
    </xf>
    <xf numFmtId="166" fontId="20" fillId="0" borderId="30" xfId="0" applyNumberFormat="1" applyFont="1" applyFill="1" applyBorder="1" applyAlignment="1">
      <alignment horizontal="right"/>
    </xf>
    <xf numFmtId="164" fontId="0" fillId="0" borderId="20" xfId="0" applyFill="1" applyBorder="1" applyAlignment="1">
      <alignment horizontal="center"/>
    </xf>
    <xf numFmtId="165" fontId="20" fillId="0" borderId="19" xfId="0" applyNumberFormat="1" applyFont="1" applyFill="1" applyBorder="1" applyAlignment="1">
      <alignment horizontal="center"/>
    </xf>
    <xf numFmtId="164" fontId="20" fillId="0" borderId="19" xfId="0" applyFont="1" applyFill="1" applyBorder="1" applyAlignment="1">
      <alignment horizontal="left"/>
    </xf>
    <xf numFmtId="164" fontId="0" fillId="0" borderId="16" xfId="0" applyFill="1" applyBorder="1" applyAlignment="1">
      <alignment horizontal="center"/>
    </xf>
    <xf numFmtId="164" fontId="20" fillId="0" borderId="20" xfId="0" applyFont="1" applyFill="1" applyBorder="1" applyAlignment="1">
      <alignment horizontal="left"/>
    </xf>
    <xf numFmtId="164" fontId="16" fillId="0" borderId="19" xfId="0" applyFont="1" applyFill="1" applyBorder="1" applyAlignment="1">
      <alignment horizontal="left"/>
    </xf>
    <xf numFmtId="164" fontId="16" fillId="5" borderId="20" xfId="0" applyFont="1" applyFill="1" applyBorder="1" applyAlignment="1">
      <alignment horizontal="center"/>
    </xf>
    <xf numFmtId="164" fontId="8" fillId="5" borderId="0" xfId="0" applyFont="1" applyFill="1" applyBorder="1" applyAlignment="1">
      <alignment/>
    </xf>
    <xf numFmtId="166" fontId="16" fillId="5" borderId="20" xfId="0" applyNumberFormat="1" applyFont="1" applyFill="1" applyBorder="1" applyAlignment="1">
      <alignment horizontal="right"/>
    </xf>
    <xf numFmtId="166" fontId="16" fillId="5" borderId="20" xfId="0" applyNumberFormat="1" applyFont="1" applyFill="1" applyBorder="1" applyAlignment="1">
      <alignment/>
    </xf>
    <xf numFmtId="166" fontId="16" fillId="5" borderId="39" xfId="0" applyNumberFormat="1" applyFont="1" applyFill="1" applyBorder="1" applyAlignment="1">
      <alignment horizontal="right"/>
    </xf>
    <xf numFmtId="164" fontId="2" fillId="5" borderId="42" xfId="0" applyFont="1" applyFill="1" applyBorder="1" applyAlignment="1">
      <alignment/>
    </xf>
    <xf numFmtId="164" fontId="9" fillId="5" borderId="43" xfId="0" applyFont="1" applyFill="1" applyBorder="1" applyAlignment="1">
      <alignment/>
    </xf>
    <xf numFmtId="166" fontId="9" fillId="5" borderId="19" xfId="0" applyNumberFormat="1" applyFont="1" applyFill="1" applyBorder="1" applyAlignment="1">
      <alignment/>
    </xf>
    <xf numFmtId="166" fontId="9" fillId="5" borderId="18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16" fillId="4" borderId="18" xfId="0" applyFont="1" applyFill="1" applyBorder="1" applyAlignment="1">
      <alignment horizontal="center"/>
    </xf>
    <xf numFmtId="164" fontId="8" fillId="4" borderId="44" xfId="0" applyFont="1" applyFill="1" applyBorder="1" applyAlignment="1">
      <alignment/>
    </xf>
    <xf numFmtId="164" fontId="16" fillId="4" borderId="21" xfId="0" applyFont="1" applyFill="1" applyBorder="1" applyAlignment="1">
      <alignment horizontal="center"/>
    </xf>
    <xf numFmtId="165" fontId="16" fillId="4" borderId="21" xfId="0" applyNumberFormat="1" applyFont="1" applyFill="1" applyBorder="1" applyAlignment="1">
      <alignment horizontal="left"/>
    </xf>
    <xf numFmtId="165" fontId="16" fillId="4" borderId="31" xfId="0" applyNumberFormat="1" applyFont="1" applyFill="1" applyBorder="1" applyAlignment="1">
      <alignment horizontal="center"/>
    </xf>
    <xf numFmtId="164" fontId="16" fillId="4" borderId="16" xfId="0" applyFont="1" applyFill="1" applyBorder="1" applyAlignment="1">
      <alignment/>
    </xf>
    <xf numFmtId="164" fontId="16" fillId="4" borderId="19" xfId="0" applyFont="1" applyFill="1" applyBorder="1" applyAlignment="1">
      <alignment horizontal="center" vertical="center"/>
    </xf>
    <xf numFmtId="164" fontId="16" fillId="4" borderId="20" xfId="0" applyFont="1" applyFill="1" applyBorder="1" applyAlignment="1">
      <alignment horizontal="center" vertical="center"/>
    </xf>
    <xf numFmtId="164" fontId="16" fillId="4" borderId="21" xfId="0" applyFont="1" applyFill="1" applyBorder="1" applyAlignment="1">
      <alignment horizontal="center" vertical="center"/>
    </xf>
    <xf numFmtId="164" fontId="16" fillId="4" borderId="20" xfId="0" applyFont="1" applyFill="1" applyBorder="1" applyAlignment="1">
      <alignment horizontal="center"/>
    </xf>
    <xf numFmtId="165" fontId="16" fillId="4" borderId="20" xfId="0" applyNumberFormat="1" applyFont="1" applyFill="1" applyBorder="1" applyAlignment="1">
      <alignment horizontal="left"/>
    </xf>
    <xf numFmtId="165" fontId="16" fillId="4" borderId="20" xfId="0" applyNumberFormat="1" applyFont="1" applyFill="1" applyBorder="1" applyAlignment="1">
      <alignment horizontal="center"/>
    </xf>
    <xf numFmtId="164" fontId="16" fillId="4" borderId="20" xfId="0" applyFont="1" applyFill="1" applyBorder="1" applyAlignment="1">
      <alignment/>
    </xf>
    <xf numFmtId="164" fontId="21" fillId="5" borderId="45" xfId="0" applyFont="1" applyFill="1" applyBorder="1" applyAlignment="1">
      <alignment horizontal="left" vertical="center"/>
    </xf>
    <xf numFmtId="166" fontId="16" fillId="5" borderId="26" xfId="0" applyNumberFormat="1" applyFont="1" applyFill="1" applyBorder="1" applyAlignment="1">
      <alignment/>
    </xf>
    <xf numFmtId="166" fontId="16" fillId="5" borderId="46" xfId="0" applyNumberFormat="1" applyFont="1" applyFill="1" applyBorder="1" applyAlignment="1">
      <alignment/>
    </xf>
    <xf numFmtId="165" fontId="16" fillId="6" borderId="19" xfId="0" applyNumberFormat="1" applyFont="1" applyFill="1" applyBorder="1" applyAlignment="1">
      <alignment horizontal="center"/>
    </xf>
    <xf numFmtId="165" fontId="16" fillId="6" borderId="18" xfId="0" applyNumberFormat="1" applyFont="1" applyFill="1" applyBorder="1" applyAlignment="1">
      <alignment horizontal="center"/>
    </xf>
    <xf numFmtId="165" fontId="16" fillId="6" borderId="19" xfId="0" applyNumberFormat="1" applyFont="1" applyFill="1" applyBorder="1" applyAlignment="1">
      <alignment horizontal="left"/>
    </xf>
    <xf numFmtId="166" fontId="16" fillId="6" borderId="18" xfId="0" applyNumberFormat="1" applyFont="1" applyFill="1" applyBorder="1" applyAlignment="1">
      <alignment horizontal="right"/>
    </xf>
    <xf numFmtId="166" fontId="16" fillId="6" borderId="19" xfId="0" applyNumberFormat="1" applyFont="1" applyFill="1" applyBorder="1" applyAlignment="1">
      <alignment horizontal="right"/>
    </xf>
    <xf numFmtId="166" fontId="16" fillId="6" borderId="19" xfId="0" applyNumberFormat="1" applyFont="1" applyFill="1" applyBorder="1" applyAlignment="1">
      <alignment/>
    </xf>
    <xf numFmtId="164" fontId="24" fillId="8" borderId="19" xfId="0" applyFont="1" applyFill="1" applyBorder="1" applyAlignment="1">
      <alignment horizontal="center"/>
    </xf>
    <xf numFmtId="165" fontId="23" fillId="8" borderId="18" xfId="0" applyNumberFormat="1" applyFont="1" applyFill="1" applyBorder="1" applyAlignment="1">
      <alignment horizontal="center"/>
    </xf>
    <xf numFmtId="165" fontId="16" fillId="3" borderId="19" xfId="0" applyNumberFormat="1" applyFont="1" applyFill="1" applyBorder="1" applyAlignment="1">
      <alignment horizontal="left"/>
    </xf>
    <xf numFmtId="164" fontId="16" fillId="3" borderId="18" xfId="0" applyFont="1" applyFill="1" applyBorder="1" applyAlignment="1">
      <alignment/>
    </xf>
    <xf numFmtId="166" fontId="16" fillId="3" borderId="18" xfId="0" applyNumberFormat="1" applyFont="1" applyFill="1" applyBorder="1" applyAlignment="1">
      <alignment horizontal="right"/>
    </xf>
    <xf numFmtId="166" fontId="16" fillId="3" borderId="19" xfId="0" applyNumberFormat="1" applyFont="1" applyFill="1" applyBorder="1" applyAlignment="1">
      <alignment horizontal="right"/>
    </xf>
    <xf numFmtId="166" fontId="16" fillId="3" borderId="19" xfId="0" applyNumberFormat="1" applyFont="1" applyFill="1" applyBorder="1" applyAlignment="1">
      <alignment/>
    </xf>
    <xf numFmtId="165" fontId="16" fillId="0" borderId="19" xfId="0" applyNumberFormat="1" applyFont="1" applyFill="1" applyBorder="1" applyAlignment="1">
      <alignment horizontal="left"/>
    </xf>
    <xf numFmtId="165" fontId="20" fillId="0" borderId="20" xfId="0" applyNumberFormat="1" applyFont="1" applyFill="1" applyBorder="1" applyAlignment="1">
      <alignment horizontal="center"/>
    </xf>
    <xf numFmtId="165" fontId="16" fillId="6" borderId="39" xfId="0" applyNumberFormat="1" applyFont="1" applyFill="1" applyBorder="1" applyAlignment="1">
      <alignment horizontal="center"/>
    </xf>
    <xf numFmtId="165" fontId="16" fillId="6" borderId="20" xfId="0" applyNumberFormat="1" applyFont="1" applyFill="1" applyBorder="1" applyAlignment="1">
      <alignment horizontal="left"/>
    </xf>
    <xf numFmtId="166" fontId="16" fillId="6" borderId="39" xfId="0" applyNumberFormat="1" applyFont="1" applyFill="1" applyBorder="1" applyAlignment="1">
      <alignment horizontal="right"/>
    </xf>
    <xf numFmtId="166" fontId="16" fillId="6" borderId="20" xfId="0" applyNumberFormat="1" applyFont="1" applyFill="1" applyBorder="1" applyAlignment="1">
      <alignment horizontal="right"/>
    </xf>
    <xf numFmtId="166" fontId="16" fillId="6" borderId="20" xfId="0" applyNumberFormat="1" applyFont="1" applyFill="1" applyBorder="1" applyAlignment="1">
      <alignment/>
    </xf>
    <xf numFmtId="165" fontId="16" fillId="0" borderId="19" xfId="0" applyNumberFormat="1" applyFont="1" applyFill="1" applyBorder="1" applyAlignment="1">
      <alignment horizontal="center"/>
    </xf>
    <xf numFmtId="165" fontId="16" fillId="7" borderId="39" xfId="0" applyNumberFormat="1" applyFont="1" applyFill="1" applyBorder="1" applyAlignment="1">
      <alignment horizontal="center"/>
    </xf>
    <xf numFmtId="165" fontId="16" fillId="7" borderId="20" xfId="0" applyNumberFormat="1" applyFont="1" applyFill="1" applyBorder="1" applyAlignment="1">
      <alignment horizontal="left"/>
    </xf>
    <xf numFmtId="166" fontId="16" fillId="7" borderId="39" xfId="0" applyNumberFormat="1" applyFont="1" applyFill="1" applyBorder="1" applyAlignment="1">
      <alignment horizontal="right"/>
    </xf>
    <xf numFmtId="166" fontId="16" fillId="7" borderId="20" xfId="0" applyNumberFormat="1" applyFont="1" applyFill="1" applyBorder="1" applyAlignment="1">
      <alignment horizontal="right"/>
    </xf>
    <xf numFmtId="166" fontId="16" fillId="7" borderId="20" xfId="0" applyNumberFormat="1" applyFont="1" applyFill="1" applyBorder="1" applyAlignment="1">
      <alignment/>
    </xf>
    <xf numFmtId="165" fontId="23" fillId="8" borderId="39" xfId="0" applyNumberFormat="1" applyFont="1" applyFill="1" applyBorder="1" applyAlignment="1">
      <alignment horizontal="center"/>
    </xf>
    <xf numFmtId="165" fontId="16" fillId="3" borderId="20" xfId="0" applyNumberFormat="1" applyFont="1" applyFill="1" applyBorder="1" applyAlignment="1">
      <alignment horizontal="left"/>
    </xf>
    <xf numFmtId="164" fontId="16" fillId="3" borderId="39" xfId="0" applyFont="1" applyFill="1" applyBorder="1" applyAlignment="1">
      <alignment horizontal="left"/>
    </xf>
    <xf numFmtId="166" fontId="16" fillId="3" borderId="39" xfId="0" applyNumberFormat="1" applyFont="1" applyFill="1" applyBorder="1" applyAlignment="1">
      <alignment horizontal="right"/>
    </xf>
    <xf numFmtId="166" fontId="16" fillId="3" borderId="20" xfId="0" applyNumberFormat="1" applyFont="1" applyFill="1" applyBorder="1" applyAlignment="1">
      <alignment horizontal="right"/>
    </xf>
    <xf numFmtId="166" fontId="16" fillId="3" borderId="20" xfId="0" applyNumberFormat="1" applyFont="1" applyFill="1" applyBorder="1" applyAlignment="1">
      <alignment/>
    </xf>
    <xf numFmtId="164" fontId="20" fillId="0" borderId="19" xfId="0" applyFont="1" applyFill="1" applyBorder="1" applyAlignment="1">
      <alignment/>
    </xf>
    <xf numFmtId="164" fontId="16" fillId="0" borderId="19" xfId="0" applyFont="1" applyFill="1" applyBorder="1" applyAlignment="1">
      <alignment/>
    </xf>
    <xf numFmtId="164" fontId="2" fillId="0" borderId="19" xfId="0" applyFont="1" applyBorder="1" applyAlignment="1">
      <alignment/>
    </xf>
    <xf numFmtId="165" fontId="23" fillId="8" borderId="19" xfId="0" applyNumberFormat="1" applyFont="1" applyFill="1" applyBorder="1" applyAlignment="1">
      <alignment horizontal="center"/>
    </xf>
    <xf numFmtId="165" fontId="20" fillId="6" borderId="19" xfId="0" applyNumberFormat="1" applyFont="1" applyFill="1" applyBorder="1" applyAlignment="1">
      <alignment horizontal="center"/>
    </xf>
    <xf numFmtId="164" fontId="16" fillId="6" borderId="19" xfId="0" applyFont="1" applyFill="1" applyBorder="1" applyAlignment="1">
      <alignment/>
    </xf>
    <xf numFmtId="164" fontId="24" fillId="8" borderId="19" xfId="0" applyNumberFormat="1" applyFont="1" applyFill="1" applyBorder="1" applyAlignment="1">
      <alignment horizontal="center"/>
    </xf>
    <xf numFmtId="164" fontId="16" fillId="3" borderId="19" xfId="0" applyFont="1" applyFill="1" applyBorder="1" applyAlignment="1">
      <alignment/>
    </xf>
    <xf numFmtId="165" fontId="16" fillId="0" borderId="19" xfId="0" applyNumberFormat="1" applyFont="1" applyFill="1" applyBorder="1" applyAlignment="1">
      <alignment/>
    </xf>
    <xf numFmtId="165" fontId="16" fillId="6" borderId="19" xfId="0" applyNumberFormat="1" applyFont="1" applyFill="1" applyBorder="1" applyAlignment="1">
      <alignment horizontal="justify"/>
    </xf>
    <xf numFmtId="164" fontId="16" fillId="6" borderId="19" xfId="0" applyFont="1" applyFill="1" applyBorder="1" applyAlignment="1">
      <alignment horizontal="justify"/>
    </xf>
    <xf numFmtId="166" fontId="20" fillId="6" borderId="19" xfId="0" applyNumberFormat="1" applyFont="1" applyFill="1" applyBorder="1" applyAlignment="1">
      <alignment horizontal="justify"/>
    </xf>
    <xf numFmtId="164" fontId="0" fillId="0" borderId="0" xfId="0" applyAlignment="1">
      <alignment horizontal="justify"/>
    </xf>
    <xf numFmtId="166" fontId="20" fillId="3" borderId="19" xfId="0" applyNumberFormat="1" applyFont="1" applyFill="1" applyBorder="1" applyAlignment="1">
      <alignment horizontal="right"/>
    </xf>
    <xf numFmtId="164" fontId="0" fillId="0" borderId="0" xfId="0" applyFill="1" applyAlignment="1">
      <alignment/>
    </xf>
    <xf numFmtId="166" fontId="20" fillId="6" borderId="19" xfId="0" applyNumberFormat="1" applyFont="1" applyFill="1" applyBorder="1" applyAlignment="1">
      <alignment horizontal="right"/>
    </xf>
    <xf numFmtId="164" fontId="16" fillId="5" borderId="19" xfId="0" applyNumberFormat="1" applyFont="1" applyFill="1" applyBorder="1" applyAlignment="1">
      <alignment horizontal="center"/>
    </xf>
    <xf numFmtId="164" fontId="16" fillId="5" borderId="19" xfId="0" applyFont="1" applyFill="1" applyBorder="1" applyAlignment="1">
      <alignment/>
    </xf>
    <xf numFmtId="166" fontId="16" fillId="5" borderId="19" xfId="0" applyNumberFormat="1" applyFont="1" applyFill="1" applyBorder="1" applyAlignment="1">
      <alignment/>
    </xf>
    <xf numFmtId="166" fontId="16" fillId="5" borderId="19" xfId="0" applyNumberFormat="1" applyFont="1" applyFill="1" applyBorder="1" applyAlignment="1">
      <alignment horizontal="right"/>
    </xf>
    <xf numFmtId="164" fontId="8" fillId="4" borderId="5" xfId="0" applyFont="1" applyFill="1" applyBorder="1" applyAlignment="1">
      <alignment/>
    </xf>
    <xf numFmtId="164" fontId="8" fillId="4" borderId="8" xfId="0" applyFont="1" applyFill="1" applyBorder="1" applyAlignment="1">
      <alignment horizontal="center"/>
    </xf>
    <xf numFmtId="164" fontId="16" fillId="4" borderId="3" xfId="0" applyFont="1" applyFill="1" applyBorder="1" applyAlignment="1">
      <alignment horizontal="left"/>
    </xf>
    <xf numFmtId="165" fontId="16" fillId="4" borderId="3" xfId="0" applyNumberFormat="1" applyFont="1" applyFill="1" applyBorder="1" applyAlignment="1">
      <alignment horizontal="left"/>
    </xf>
    <xf numFmtId="165" fontId="16" fillId="4" borderId="2" xfId="0" applyNumberFormat="1" applyFont="1" applyFill="1" applyBorder="1" applyAlignment="1">
      <alignment horizontal="center"/>
    </xf>
    <xf numFmtId="164" fontId="16" fillId="4" borderId="2" xfId="0" applyFont="1" applyFill="1" applyBorder="1" applyAlignment="1">
      <alignment horizontal="left"/>
    </xf>
    <xf numFmtId="164" fontId="16" fillId="4" borderId="33" xfId="0" applyFont="1" applyFill="1" applyBorder="1" applyAlignment="1">
      <alignment horizontal="center" vertical="center"/>
    </xf>
    <xf numFmtId="164" fontId="16" fillId="4" borderId="3" xfId="0" applyFont="1" applyFill="1" applyBorder="1" applyAlignment="1">
      <alignment horizontal="center" vertical="center"/>
    </xf>
    <xf numFmtId="164" fontId="20" fillId="4" borderId="15" xfId="0" applyFont="1" applyFill="1" applyBorder="1" applyAlignment="1">
      <alignment horizontal="center"/>
    </xf>
    <xf numFmtId="165" fontId="16" fillId="4" borderId="15" xfId="0" applyNumberFormat="1" applyFont="1" applyFill="1" applyBorder="1" applyAlignment="1">
      <alignment horizontal="left"/>
    </xf>
    <xf numFmtId="164" fontId="16" fillId="4" borderId="2" xfId="0" applyFont="1" applyFill="1" applyBorder="1" applyAlignment="1">
      <alignment/>
    </xf>
    <xf numFmtId="164" fontId="21" fillId="5" borderId="47" xfId="0" applyFont="1" applyFill="1" applyBorder="1" applyAlignment="1">
      <alignment horizontal="left" vertical="center"/>
    </xf>
    <xf numFmtId="166" fontId="16" fillId="5" borderId="36" xfId="0" applyNumberFormat="1" applyFont="1" applyFill="1" applyBorder="1" applyAlignment="1">
      <alignment/>
    </xf>
    <xf numFmtId="164" fontId="16" fillId="6" borderId="20" xfId="0" applyFont="1" applyFill="1" applyBorder="1" applyAlignment="1">
      <alignment horizontal="left"/>
    </xf>
    <xf numFmtId="165" fontId="16" fillId="6" borderId="48" xfId="0" applyNumberFormat="1" applyFont="1" applyFill="1" applyBorder="1" applyAlignment="1">
      <alignment/>
    </xf>
    <xf numFmtId="164" fontId="16" fillId="6" borderId="49" xfId="0" applyFont="1" applyFill="1" applyBorder="1" applyAlignment="1">
      <alignment/>
    </xf>
    <xf numFmtId="164" fontId="1" fillId="6" borderId="39" xfId="0" applyFont="1" applyFill="1" applyBorder="1" applyAlignment="1">
      <alignment/>
    </xf>
    <xf numFmtId="166" fontId="16" fillId="6" borderId="21" xfId="0" applyNumberFormat="1" applyFont="1" applyFill="1" applyBorder="1" applyAlignment="1">
      <alignment/>
    </xf>
    <xf numFmtId="164" fontId="24" fillId="0" borderId="19" xfId="0" applyFont="1" applyFill="1" applyBorder="1" applyAlignment="1">
      <alignment horizontal="center"/>
    </xf>
    <xf numFmtId="165" fontId="23" fillId="0" borderId="18" xfId="0" applyNumberFormat="1" applyFont="1" applyFill="1" applyBorder="1" applyAlignment="1">
      <alignment horizontal="center"/>
    </xf>
    <xf numFmtId="164" fontId="20" fillId="0" borderId="18" xfId="0" applyFont="1" applyFill="1" applyBorder="1" applyAlignment="1">
      <alignment/>
    </xf>
    <xf numFmtId="165" fontId="16" fillId="6" borderId="18" xfId="0" applyNumberFormat="1" applyFont="1" applyFill="1" applyBorder="1" applyAlignment="1">
      <alignment horizontal="left"/>
    </xf>
    <xf numFmtId="164" fontId="2" fillId="6" borderId="2" xfId="0" applyFont="1" applyFill="1" applyBorder="1" applyAlignment="1">
      <alignment/>
    </xf>
    <xf numFmtId="165" fontId="16" fillId="6" borderId="39" xfId="0" applyNumberFormat="1" applyFont="1" applyFill="1" applyBorder="1" applyAlignment="1">
      <alignment horizontal="left"/>
    </xf>
    <xf numFmtId="164" fontId="0" fillId="0" borderId="16" xfId="0" applyBorder="1" applyAlignment="1">
      <alignment/>
    </xf>
    <xf numFmtId="164" fontId="16" fillId="3" borderId="18" xfId="0" applyFont="1" applyFill="1" applyBorder="1" applyAlignment="1">
      <alignment horizontal="left"/>
    </xf>
    <xf numFmtId="164" fontId="20" fillId="0" borderId="50" xfId="0" applyFont="1" applyFill="1" applyBorder="1" applyAlignment="1">
      <alignment horizontal="left"/>
    </xf>
    <xf numFmtId="166" fontId="20" fillId="0" borderId="10" xfId="0" applyNumberFormat="1" applyFont="1" applyFill="1" applyBorder="1" applyAlignment="1">
      <alignment horizontal="right"/>
    </xf>
    <xf numFmtId="166" fontId="20" fillId="0" borderId="16" xfId="0" applyNumberFormat="1" applyFont="1" applyFill="1" applyBorder="1" applyAlignment="1">
      <alignment horizontal="right"/>
    </xf>
    <xf numFmtId="164" fontId="20" fillId="0" borderId="34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165" fontId="16" fillId="0" borderId="20" xfId="0" applyNumberFormat="1" applyFont="1" applyFill="1" applyBorder="1" applyAlignment="1">
      <alignment horizontal="left"/>
    </xf>
    <xf numFmtId="165" fontId="23" fillId="0" borderId="19" xfId="0" applyNumberFormat="1" applyFont="1" applyFill="1" applyBorder="1" applyAlignment="1">
      <alignment horizontal="center"/>
    </xf>
    <xf numFmtId="164" fontId="20" fillId="0" borderId="37" xfId="0" applyFont="1" applyFill="1" applyBorder="1" applyAlignment="1">
      <alignment/>
    </xf>
    <xf numFmtId="166" fontId="20" fillId="0" borderId="16" xfId="0" applyNumberFormat="1" applyFont="1" applyFill="1" applyBorder="1" applyAlignment="1">
      <alignment/>
    </xf>
    <xf numFmtId="166" fontId="20" fillId="0" borderId="37" xfId="0" applyNumberFormat="1" applyFont="1" applyFill="1" applyBorder="1" applyAlignment="1">
      <alignment horizontal="right"/>
    </xf>
    <xf numFmtId="165" fontId="24" fillId="0" borderId="21" xfId="0" applyNumberFormat="1" applyFont="1" applyFill="1" applyBorder="1" applyAlignment="1">
      <alignment horizontal="left"/>
    </xf>
    <xf numFmtId="164" fontId="24" fillId="0" borderId="21" xfId="0" applyFont="1" applyFill="1" applyBorder="1" applyAlignment="1">
      <alignment horizontal="center"/>
    </xf>
    <xf numFmtId="164" fontId="24" fillId="0" borderId="20" xfId="0" applyFont="1" applyFill="1" applyBorder="1" applyAlignment="1">
      <alignment horizontal="center"/>
    </xf>
    <xf numFmtId="164" fontId="9" fillId="0" borderId="5" xfId="0" applyFont="1" applyBorder="1" applyAlignment="1">
      <alignment/>
    </xf>
    <xf numFmtId="166" fontId="9" fillId="0" borderId="5" xfId="0" applyNumberFormat="1" applyFont="1" applyBorder="1" applyAlignment="1">
      <alignment/>
    </xf>
    <xf numFmtId="164" fontId="9" fillId="0" borderId="31" xfId="0" applyFont="1" applyBorder="1" applyAlignment="1">
      <alignment/>
    </xf>
    <xf numFmtId="166" fontId="8" fillId="5" borderId="18" xfId="0" applyNumberFormat="1" applyFont="1" applyFill="1" applyBorder="1" applyAlignment="1">
      <alignment/>
    </xf>
    <xf numFmtId="164" fontId="8" fillId="5" borderId="44" xfId="0" applyFont="1" applyFill="1" applyBorder="1" applyAlignment="1">
      <alignment/>
    </xf>
    <xf numFmtId="166" fontId="8" fillId="5" borderId="51" xfId="0" applyNumberFormat="1" applyFont="1" applyFill="1" applyBorder="1" applyAlignment="1">
      <alignment/>
    </xf>
    <xf numFmtId="166" fontId="8" fillId="5" borderId="40" xfId="0" applyNumberFormat="1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/>
    </xf>
    <xf numFmtId="164" fontId="8" fillId="4" borderId="42" xfId="0" applyFont="1" applyFill="1" applyBorder="1" applyAlignment="1">
      <alignment/>
    </xf>
    <xf numFmtId="164" fontId="8" fillId="4" borderId="42" xfId="0" applyFont="1" applyFill="1" applyBorder="1" applyAlignment="1">
      <alignment horizontal="center"/>
    </xf>
    <xf numFmtId="164" fontId="8" fillId="4" borderId="16" xfId="0" applyFont="1" applyFill="1" applyBorder="1" applyAlignment="1">
      <alignment wrapText="1"/>
    </xf>
    <xf numFmtId="164" fontId="2" fillId="4" borderId="21" xfId="0" applyFont="1" applyFill="1" applyBorder="1" applyAlignment="1">
      <alignment/>
    </xf>
    <xf numFmtId="164" fontId="16" fillId="4" borderId="31" xfId="0" applyFont="1" applyFill="1" applyBorder="1" applyAlignment="1">
      <alignment horizontal="left"/>
    </xf>
    <xf numFmtId="164" fontId="16" fillId="4" borderId="52" xfId="0" applyFont="1" applyFill="1" applyBorder="1" applyAlignment="1">
      <alignment horizontal="center" vertical="center"/>
    </xf>
    <xf numFmtId="164" fontId="16" fillId="4" borderId="53" xfId="0" applyFont="1" applyFill="1" applyBorder="1" applyAlignment="1">
      <alignment horizontal="center" vertical="center" wrapText="1"/>
    </xf>
    <xf numFmtId="164" fontId="16" fillId="4" borderId="35" xfId="0" applyFont="1" applyFill="1" applyBorder="1" applyAlignment="1">
      <alignment/>
    </xf>
    <xf numFmtId="164" fontId="21" fillId="5" borderId="24" xfId="0" applyFont="1" applyFill="1" applyBorder="1" applyAlignment="1">
      <alignment horizontal="left" vertical="center"/>
    </xf>
    <xf numFmtId="166" fontId="16" fillId="5" borderId="26" xfId="0" applyNumberFormat="1" applyFont="1" applyFill="1" applyBorder="1" applyAlignment="1">
      <alignment horizontal="right"/>
    </xf>
    <xf numFmtId="166" fontId="16" fillId="5" borderId="24" xfId="0" applyNumberFormat="1" applyFont="1" applyFill="1" applyBorder="1" applyAlignment="1">
      <alignment/>
    </xf>
    <xf numFmtId="166" fontId="16" fillId="5" borderId="25" xfId="0" applyNumberFormat="1" applyFont="1" applyFill="1" applyBorder="1" applyAlignment="1">
      <alignment/>
    </xf>
    <xf numFmtId="164" fontId="8" fillId="6" borderId="0" xfId="0" applyFont="1" applyFill="1" applyBorder="1" applyAlignment="1">
      <alignment/>
    </xf>
    <xf numFmtId="166" fontId="8" fillId="6" borderId="3" xfId="0" applyNumberFormat="1" applyFont="1" applyFill="1" applyBorder="1" applyAlignment="1">
      <alignment/>
    </xf>
    <xf numFmtId="164" fontId="25" fillId="8" borderId="19" xfId="0" applyFont="1" applyFill="1" applyBorder="1" applyAlignment="1">
      <alignment horizontal="center"/>
    </xf>
    <xf numFmtId="165" fontId="26" fillId="8" borderId="18" xfId="0" applyNumberFormat="1" applyFont="1" applyFill="1" applyBorder="1" applyAlignment="1">
      <alignment horizontal="center"/>
    </xf>
    <xf numFmtId="164" fontId="20" fillId="0" borderId="18" xfId="0" applyFont="1" applyFill="1" applyBorder="1" applyAlignment="1">
      <alignment/>
    </xf>
    <xf numFmtId="165" fontId="16" fillId="8" borderId="19" xfId="0" applyNumberFormat="1" applyFont="1" applyFill="1" applyBorder="1" applyAlignment="1">
      <alignment horizontal="left"/>
    </xf>
    <xf numFmtId="164" fontId="16" fillId="8" borderId="18" xfId="0" applyFont="1" applyFill="1" applyBorder="1" applyAlignment="1">
      <alignment/>
    </xf>
    <xf numFmtId="166" fontId="16" fillId="8" borderId="18" xfId="0" applyNumberFormat="1" applyFont="1" applyFill="1" applyBorder="1" applyAlignment="1">
      <alignment horizontal="right"/>
    </xf>
    <xf numFmtId="166" fontId="8" fillId="8" borderId="19" xfId="0" applyNumberFormat="1" applyFont="1" applyFill="1" applyBorder="1" applyAlignment="1">
      <alignment/>
    </xf>
    <xf numFmtId="165" fontId="20" fillId="8" borderId="19" xfId="0" applyNumberFormat="1" applyFont="1" applyFill="1" applyBorder="1" applyAlignment="1">
      <alignment horizontal="left"/>
    </xf>
    <xf numFmtId="164" fontId="20" fillId="8" borderId="18" xfId="0" applyFont="1" applyFill="1" applyBorder="1" applyAlignment="1">
      <alignment horizontal="left"/>
    </xf>
    <xf numFmtId="166" fontId="20" fillId="8" borderId="18" xfId="0" applyNumberFormat="1" applyFont="1" applyFill="1" applyBorder="1" applyAlignment="1">
      <alignment horizontal="right"/>
    </xf>
    <xf numFmtId="164" fontId="20" fillId="0" borderId="54" xfId="0" applyFont="1" applyFill="1" applyBorder="1" applyAlignment="1">
      <alignment horizontal="left"/>
    </xf>
    <xf numFmtId="166" fontId="20" fillId="0" borderId="54" xfId="0" applyNumberFormat="1" applyFont="1" applyFill="1" applyBorder="1" applyAlignment="1">
      <alignment horizontal="right"/>
    </xf>
    <xf numFmtId="166" fontId="20" fillId="0" borderId="53" xfId="0" applyNumberFormat="1" applyFont="1" applyFill="1" applyBorder="1" applyAlignment="1">
      <alignment horizontal="right"/>
    </xf>
    <xf numFmtId="166" fontId="20" fillId="0" borderId="53" xfId="0" applyNumberFormat="1" applyFont="1" applyFill="1" applyBorder="1" applyAlignment="1">
      <alignment/>
    </xf>
    <xf numFmtId="164" fontId="20" fillId="8" borderId="39" xfId="0" applyFont="1" applyFill="1" applyBorder="1" applyAlignment="1">
      <alignment horizontal="left"/>
    </xf>
    <xf numFmtId="166" fontId="20" fillId="8" borderId="39" xfId="0" applyNumberFormat="1" applyFont="1" applyFill="1" applyBorder="1" applyAlignment="1">
      <alignment horizontal="right"/>
    </xf>
    <xf numFmtId="166" fontId="20" fillId="8" borderId="20" xfId="0" applyNumberFormat="1" applyFont="1" applyFill="1" applyBorder="1" applyAlignment="1">
      <alignment horizontal="right"/>
    </xf>
    <xf numFmtId="166" fontId="20" fillId="8" borderId="20" xfId="0" applyNumberFormat="1" applyFont="1" applyFill="1" applyBorder="1" applyAlignment="1">
      <alignment/>
    </xf>
    <xf numFmtId="166" fontId="20" fillId="8" borderId="19" xfId="0" applyNumberFormat="1" applyFont="1" applyFill="1" applyBorder="1" applyAlignment="1">
      <alignment horizontal="right"/>
    </xf>
    <xf numFmtId="164" fontId="24" fillId="8" borderId="40" xfId="0" applyFont="1" applyFill="1" applyBorder="1" applyAlignment="1">
      <alignment horizontal="center"/>
    </xf>
    <xf numFmtId="165" fontId="16" fillId="3" borderId="39" xfId="0" applyNumberFormat="1" applyFont="1" applyFill="1" applyBorder="1" applyAlignment="1">
      <alignment horizontal="center"/>
    </xf>
    <xf numFmtId="164" fontId="8" fillId="0" borderId="19" xfId="0" applyFont="1" applyBorder="1" applyAlignment="1">
      <alignment horizontal="center"/>
    </xf>
    <xf numFmtId="166" fontId="16" fillId="8" borderId="39" xfId="0" applyNumberFormat="1" applyFont="1" applyFill="1" applyBorder="1" applyAlignment="1">
      <alignment horizontal="right"/>
    </xf>
    <xf numFmtId="166" fontId="16" fillId="8" borderId="20" xfId="0" applyNumberFormat="1" applyFont="1" applyFill="1" applyBorder="1" applyAlignment="1">
      <alignment/>
    </xf>
    <xf numFmtId="166" fontId="27" fillId="8" borderId="20" xfId="0" applyNumberFormat="1" applyFont="1" applyFill="1" applyBorder="1" applyAlignment="1">
      <alignment/>
    </xf>
    <xf numFmtId="166" fontId="28" fillId="8" borderId="19" xfId="0" applyNumberFormat="1" applyFont="1" applyFill="1" applyBorder="1" applyAlignment="1">
      <alignment/>
    </xf>
    <xf numFmtId="165" fontId="27" fillId="8" borderId="19" xfId="0" applyNumberFormat="1" applyFont="1" applyFill="1" applyBorder="1" applyAlignment="1">
      <alignment horizontal="center"/>
    </xf>
    <xf numFmtId="166" fontId="29" fillId="8" borderId="18" xfId="0" applyNumberFormat="1" applyFont="1" applyFill="1" applyBorder="1" applyAlignment="1">
      <alignment horizontal="right"/>
    </xf>
    <xf numFmtId="165" fontId="16" fillId="8" borderId="39" xfId="0" applyNumberFormat="1" applyFont="1" applyFill="1" applyBorder="1" applyAlignment="1">
      <alignment horizontal="center"/>
    </xf>
    <xf numFmtId="166" fontId="16" fillId="0" borderId="20" xfId="0" applyNumberFormat="1" applyFont="1" applyFill="1" applyBorder="1" applyAlignment="1">
      <alignment/>
    </xf>
    <xf numFmtId="166" fontId="20" fillId="0" borderId="19" xfId="0" applyNumberFormat="1" applyFont="1" applyFill="1" applyBorder="1" applyAlignment="1">
      <alignment/>
    </xf>
    <xf numFmtId="166" fontId="30" fillId="3" borderId="19" xfId="0" applyNumberFormat="1" applyFont="1" applyFill="1" applyBorder="1" applyAlignment="1">
      <alignment/>
    </xf>
    <xf numFmtId="165" fontId="30" fillId="8" borderId="19" xfId="0" applyNumberFormat="1" applyFont="1" applyFill="1" applyBorder="1" applyAlignment="1">
      <alignment/>
    </xf>
    <xf numFmtId="166" fontId="30" fillId="8" borderId="18" xfId="0" applyNumberFormat="1" applyFont="1" applyFill="1" applyBorder="1" applyAlignment="1">
      <alignment horizontal="right"/>
    </xf>
    <xf numFmtId="166" fontId="30" fillId="8" borderId="19" xfId="0" applyNumberFormat="1" applyFont="1" applyFill="1" applyBorder="1" applyAlignment="1">
      <alignment/>
    </xf>
    <xf numFmtId="164" fontId="20" fillId="8" borderId="19" xfId="0" applyFont="1" applyFill="1" applyBorder="1" applyAlignment="1">
      <alignment/>
    </xf>
    <xf numFmtId="165" fontId="30" fillId="6" borderId="19" xfId="0" applyNumberFormat="1" applyFont="1" applyFill="1" applyBorder="1" applyAlignment="1">
      <alignment horizontal="center"/>
    </xf>
    <xf numFmtId="164" fontId="2" fillId="6" borderId="1" xfId="0" applyFont="1" applyFill="1" applyBorder="1" applyAlignment="1">
      <alignment/>
    </xf>
    <xf numFmtId="164" fontId="8" fillId="3" borderId="7" xfId="0" applyFont="1" applyFill="1" applyBorder="1" applyAlignment="1">
      <alignment horizontal="left"/>
    </xf>
    <xf numFmtId="166" fontId="30" fillId="3" borderId="18" xfId="0" applyNumberFormat="1" applyFont="1" applyFill="1" applyBorder="1" applyAlignment="1">
      <alignment horizontal="right"/>
    </xf>
    <xf numFmtId="166" fontId="30" fillId="3" borderId="19" xfId="0" applyNumberFormat="1" applyFont="1" applyFill="1" applyBorder="1" applyAlignment="1">
      <alignment horizontal="right"/>
    </xf>
    <xf numFmtId="164" fontId="20" fillId="8" borderId="19" xfId="0" applyFont="1" applyFill="1" applyBorder="1" applyAlignment="1">
      <alignment/>
    </xf>
    <xf numFmtId="165" fontId="16" fillId="8" borderId="19" xfId="0" applyNumberFormat="1" applyFont="1" applyFill="1" applyBorder="1" applyAlignment="1">
      <alignment horizontal="center"/>
    </xf>
    <xf numFmtId="166" fontId="30" fillId="8" borderId="19" xfId="0" applyNumberFormat="1" applyFont="1" applyFill="1" applyBorder="1" applyAlignment="1">
      <alignment horizontal="right"/>
    </xf>
    <xf numFmtId="166" fontId="16" fillId="8" borderId="19" xfId="0" applyNumberFormat="1" applyFont="1" applyFill="1" applyBorder="1" applyAlignment="1">
      <alignment horizontal="right"/>
    </xf>
    <xf numFmtId="168" fontId="9" fillId="0" borderId="19" xfId="0" applyNumberFormat="1" applyFont="1" applyBorder="1" applyAlignment="1">
      <alignment horizontal="left"/>
    </xf>
    <xf numFmtId="164" fontId="16" fillId="5" borderId="19" xfId="0" applyFont="1" applyFill="1" applyBorder="1" applyAlignment="1">
      <alignment horizontal="center"/>
    </xf>
    <xf numFmtId="164" fontId="16" fillId="5" borderId="55" xfId="0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66" fontId="16" fillId="5" borderId="1" xfId="0" applyNumberFormat="1" applyFont="1" applyFill="1" applyBorder="1" applyAlignment="1">
      <alignment/>
    </xf>
    <xf numFmtId="164" fontId="16" fillId="5" borderId="19" xfId="0" applyFont="1" applyFill="1" applyBorder="1" applyAlignment="1">
      <alignment horizontal="justify"/>
    </xf>
    <xf numFmtId="164" fontId="8" fillId="4" borderId="11" xfId="0" applyFont="1" applyFill="1" applyBorder="1" applyAlignment="1">
      <alignment/>
    </xf>
    <xf numFmtId="164" fontId="8" fillId="4" borderId="56" xfId="0" applyFont="1" applyFill="1" applyBorder="1" applyAlignment="1">
      <alignment/>
    </xf>
    <xf numFmtId="164" fontId="8" fillId="4" borderId="56" xfId="0" applyFont="1" applyFill="1" applyBorder="1" applyAlignment="1">
      <alignment horizontal="center"/>
    </xf>
    <xf numFmtId="165" fontId="16" fillId="4" borderId="0" xfId="0" applyNumberFormat="1" applyFont="1" applyFill="1" applyBorder="1" applyAlignment="1">
      <alignment horizontal="left"/>
    </xf>
    <xf numFmtId="165" fontId="16" fillId="4" borderId="31" xfId="0" applyNumberFormat="1" applyFont="1" applyFill="1" applyBorder="1" applyAlignment="1">
      <alignment horizontal="left"/>
    </xf>
    <xf numFmtId="164" fontId="16" fillId="4" borderId="15" xfId="0" applyFont="1" applyFill="1" applyBorder="1" applyAlignment="1">
      <alignment horizontal="center"/>
    </xf>
    <xf numFmtId="164" fontId="21" fillId="5" borderId="57" xfId="0" applyFont="1" applyFill="1" applyBorder="1" applyAlignment="1">
      <alignment horizontal="left" vertical="center"/>
    </xf>
    <xf numFmtId="166" fontId="16" fillId="5" borderId="45" xfId="0" applyNumberFormat="1" applyFont="1" applyFill="1" applyBorder="1" applyAlignment="1">
      <alignment/>
    </xf>
    <xf numFmtId="169" fontId="24" fillId="0" borderId="19" xfId="0" applyNumberFormat="1" applyFont="1" applyFill="1" applyBorder="1" applyAlignment="1">
      <alignment horizontal="center"/>
    </xf>
    <xf numFmtId="165" fontId="23" fillId="0" borderId="37" xfId="0" applyNumberFormat="1" applyFont="1" applyFill="1" applyBorder="1" applyAlignment="1">
      <alignment horizontal="center"/>
    </xf>
    <xf numFmtId="165" fontId="16" fillId="0" borderId="42" xfId="0" applyNumberFormat="1" applyFont="1" applyFill="1" applyBorder="1" applyAlignment="1">
      <alignment horizontal="left"/>
    </xf>
    <xf numFmtId="164" fontId="9" fillId="0" borderId="35" xfId="0" applyFont="1" applyBorder="1" applyAlignment="1">
      <alignment/>
    </xf>
    <xf numFmtId="166" fontId="9" fillId="0" borderId="35" xfId="0" applyNumberFormat="1" applyFont="1" applyBorder="1" applyAlignment="1">
      <alignment/>
    </xf>
    <xf numFmtId="164" fontId="9" fillId="5" borderId="19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left"/>
    </xf>
    <xf numFmtId="164" fontId="9" fillId="4" borderId="1" xfId="0" applyFont="1" applyFill="1" applyBorder="1" applyAlignment="1">
      <alignment horizontal="center" vertical="center"/>
    </xf>
    <xf numFmtId="164" fontId="8" fillId="4" borderId="58" xfId="0" applyFont="1" applyFill="1" applyBorder="1" applyAlignment="1">
      <alignment horizontal="center"/>
    </xf>
    <xf numFmtId="164" fontId="9" fillId="4" borderId="42" xfId="0" applyFont="1" applyFill="1" applyBorder="1" applyAlignment="1">
      <alignment/>
    </xf>
    <xf numFmtId="164" fontId="9" fillId="4" borderId="18" xfId="0" applyFont="1" applyFill="1" applyBorder="1" applyAlignment="1">
      <alignment/>
    </xf>
    <xf numFmtId="165" fontId="20" fillId="4" borderId="0" xfId="0" applyNumberFormat="1" applyFont="1" applyFill="1" applyBorder="1" applyAlignment="1">
      <alignment horizontal="left"/>
    </xf>
    <xf numFmtId="165" fontId="20" fillId="4" borderId="31" xfId="0" applyNumberFormat="1" applyFont="1" applyFill="1" applyBorder="1" applyAlignment="1">
      <alignment horizontal="center"/>
    </xf>
    <xf numFmtId="164" fontId="20" fillId="4" borderId="31" xfId="0" applyFont="1" applyFill="1" applyBorder="1" applyAlignment="1">
      <alignment horizontal="left"/>
    </xf>
    <xf numFmtId="164" fontId="24" fillId="0" borderId="0" xfId="0" applyFont="1" applyFill="1" applyBorder="1" applyAlignment="1">
      <alignment horizontal="center" vertical="center"/>
    </xf>
    <xf numFmtId="165" fontId="20" fillId="4" borderId="30" xfId="0" applyNumberFormat="1" applyFont="1" applyFill="1" applyBorder="1" applyAlignment="1">
      <alignment horizontal="left"/>
    </xf>
    <xf numFmtId="165" fontId="20" fillId="4" borderId="20" xfId="0" applyNumberFormat="1" applyFont="1" applyFill="1" applyBorder="1" applyAlignment="1">
      <alignment horizontal="center"/>
    </xf>
    <xf numFmtId="164" fontId="20" fillId="4" borderId="35" xfId="0" applyFont="1" applyFill="1" applyBorder="1" applyAlignment="1">
      <alignment/>
    </xf>
    <xf numFmtId="164" fontId="31" fillId="5" borderId="24" xfId="0" applyFont="1" applyFill="1" applyBorder="1" applyAlignment="1">
      <alignment vertical="center"/>
    </xf>
    <xf numFmtId="164" fontId="21" fillId="5" borderId="24" xfId="0" applyFont="1" applyFill="1" applyBorder="1" applyAlignment="1">
      <alignment/>
    </xf>
    <xf numFmtId="164" fontId="24" fillId="5" borderId="59" xfId="0" applyFont="1" applyFill="1" applyBorder="1" applyAlignment="1">
      <alignment/>
    </xf>
    <xf numFmtId="166" fontId="22" fillId="5" borderId="59" xfId="0" applyNumberFormat="1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165" fontId="23" fillId="6" borderId="18" xfId="0" applyNumberFormat="1" applyFont="1" applyFill="1" applyBorder="1" applyAlignment="1">
      <alignment horizontal="center"/>
    </xf>
    <xf numFmtId="166" fontId="32" fillId="0" borderId="0" xfId="0" applyNumberFormat="1" applyFont="1" applyFill="1" applyBorder="1" applyAlignment="1">
      <alignment/>
    </xf>
    <xf numFmtId="164" fontId="24" fillId="8" borderId="19" xfId="0" applyNumberFormat="1" applyFont="1" applyFill="1" applyBorder="1" applyAlignment="1">
      <alignment/>
    </xf>
    <xf numFmtId="165" fontId="23" fillId="8" borderId="16" xfId="0" applyNumberFormat="1" applyFont="1" applyFill="1" applyBorder="1" applyAlignment="1">
      <alignment horizontal="center"/>
    </xf>
    <xf numFmtId="165" fontId="16" fillId="7" borderId="19" xfId="0" applyNumberFormat="1" applyFont="1" applyFill="1" applyBorder="1" applyAlignment="1">
      <alignment horizontal="left"/>
    </xf>
    <xf numFmtId="164" fontId="16" fillId="7" borderId="18" xfId="0" applyFont="1" applyFill="1" applyBorder="1" applyAlignment="1">
      <alignment/>
    </xf>
    <xf numFmtId="166" fontId="16" fillId="7" borderId="18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right"/>
    </xf>
    <xf numFmtId="166" fontId="20" fillId="3" borderId="39" xfId="0" applyNumberFormat="1" applyFont="1" applyFill="1" applyBorder="1" applyAlignment="1">
      <alignment horizontal="right"/>
    </xf>
    <xf numFmtId="164" fontId="20" fillId="0" borderId="39" xfId="0" applyFont="1" applyFill="1" applyBorder="1" applyAlignment="1">
      <alignment/>
    </xf>
    <xf numFmtId="165" fontId="20" fillId="0" borderId="16" xfId="0" applyNumberFormat="1" applyFont="1" applyFill="1" applyBorder="1" applyAlignment="1">
      <alignment horizontal="center"/>
    </xf>
    <xf numFmtId="164" fontId="16" fillId="6" borderId="18" xfId="0" applyFont="1" applyFill="1" applyBorder="1" applyAlignment="1">
      <alignment/>
    </xf>
    <xf numFmtId="164" fontId="20" fillId="0" borderId="39" xfId="0" applyFont="1" applyFill="1" applyBorder="1" applyAlignment="1">
      <alignment horizontal="right"/>
    </xf>
    <xf numFmtId="164" fontId="20" fillId="0" borderId="18" xfId="0" applyFont="1" applyFill="1" applyBorder="1" applyAlignment="1">
      <alignment horizontal="right"/>
    </xf>
    <xf numFmtId="166" fontId="32" fillId="0" borderId="0" xfId="0" applyNumberFormat="1" applyFont="1" applyFill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0" fillId="0" borderId="30" xfId="0" applyFont="1" applyFill="1" applyBorder="1" applyAlignment="1">
      <alignment horizontal="right"/>
    </xf>
    <xf numFmtId="165" fontId="16" fillId="9" borderId="19" xfId="0" applyNumberFormat="1" applyFont="1" applyFill="1" applyBorder="1" applyAlignment="1">
      <alignment horizontal="left"/>
    </xf>
    <xf numFmtId="166" fontId="20" fillId="9" borderId="19" xfId="0" applyNumberFormat="1" applyFont="1" applyFill="1" applyBorder="1" applyAlignment="1">
      <alignment horizontal="right"/>
    </xf>
    <xf numFmtId="164" fontId="20" fillId="3" borderId="19" xfId="0" applyFont="1" applyFill="1" applyBorder="1" applyAlignment="1">
      <alignment horizontal="left"/>
    </xf>
    <xf numFmtId="166" fontId="20" fillId="3" borderId="19" xfId="0" applyNumberFormat="1" applyFont="1" applyFill="1" applyBorder="1" applyAlignment="1">
      <alignment/>
    </xf>
    <xf numFmtId="164" fontId="20" fillId="7" borderId="39" xfId="0" applyFont="1" applyFill="1" applyBorder="1" applyAlignment="1">
      <alignment horizontal="left"/>
    </xf>
    <xf numFmtId="165" fontId="20" fillId="0" borderId="20" xfId="0" applyNumberFormat="1" applyFont="1" applyFill="1" applyBorder="1" applyAlignment="1">
      <alignment horizontal="left"/>
    </xf>
    <xf numFmtId="165" fontId="16" fillId="8" borderId="17" xfId="0" applyNumberFormat="1" applyFont="1" applyFill="1" applyBorder="1" applyAlignment="1">
      <alignment horizontal="center"/>
    </xf>
    <xf numFmtId="164" fontId="2" fillId="6" borderId="0" xfId="0" applyFont="1" applyFill="1" applyAlignment="1">
      <alignment horizontal="left"/>
    </xf>
    <xf numFmtId="165" fontId="20" fillId="0" borderId="19" xfId="0" applyNumberFormat="1" applyFont="1" applyFill="1" applyBorder="1" applyAlignment="1">
      <alignment horizontal="left"/>
    </xf>
    <xf numFmtId="165" fontId="23" fillId="6" borderId="19" xfId="0" applyNumberFormat="1" applyFont="1" applyFill="1" applyBorder="1" applyAlignment="1">
      <alignment horizontal="center"/>
    </xf>
    <xf numFmtId="165" fontId="16" fillId="7" borderId="18" xfId="0" applyNumberFormat="1" applyFont="1" applyFill="1" applyBorder="1" applyAlignment="1">
      <alignment horizontal="left"/>
    </xf>
    <xf numFmtId="165" fontId="16" fillId="3" borderId="18" xfId="0" applyNumberFormat="1" applyFont="1" applyFill="1" applyBorder="1" applyAlignment="1">
      <alignment horizontal="left"/>
    </xf>
    <xf numFmtId="165" fontId="20" fillId="0" borderId="39" xfId="0" applyNumberFormat="1" applyFont="1" applyFill="1" applyBorder="1" applyAlignment="1">
      <alignment horizontal="left"/>
    </xf>
    <xf numFmtId="164" fontId="0" fillId="8" borderId="0" xfId="0" applyFill="1" applyAlignment="1">
      <alignment/>
    </xf>
    <xf numFmtId="165" fontId="16" fillId="3" borderId="39" xfId="0" applyNumberFormat="1" applyFont="1" applyFill="1" applyBorder="1" applyAlignment="1">
      <alignment horizontal="left"/>
    </xf>
    <xf numFmtId="164" fontId="20" fillId="0" borderId="19" xfId="0" applyNumberFormat="1" applyFont="1" applyFill="1" applyBorder="1" applyAlignment="1">
      <alignment horizontal="right"/>
    </xf>
    <xf numFmtId="164" fontId="8" fillId="6" borderId="19" xfId="0" applyFont="1" applyFill="1" applyBorder="1" applyAlignment="1">
      <alignment horizontal="center"/>
    </xf>
    <xf numFmtId="164" fontId="20" fillId="8" borderId="18" xfId="0" applyFont="1" applyFill="1" applyBorder="1" applyAlignment="1">
      <alignment/>
    </xf>
    <xf numFmtId="164" fontId="8" fillId="5" borderId="47" xfId="0" applyFont="1" applyFill="1" applyBorder="1" applyAlignment="1">
      <alignment horizontal="left"/>
    </xf>
    <xf numFmtId="164" fontId="0" fillId="5" borderId="24" xfId="0" applyFill="1" applyBorder="1" applyAlignment="1">
      <alignment horizontal="center"/>
    </xf>
    <xf numFmtId="164" fontId="0" fillId="5" borderId="25" xfId="0" applyFill="1" applyBorder="1" applyAlignment="1">
      <alignment horizontal="left"/>
    </xf>
    <xf numFmtId="164" fontId="16" fillId="5" borderId="26" xfId="0" applyFont="1" applyFill="1" applyBorder="1" applyAlignment="1">
      <alignment/>
    </xf>
    <xf numFmtId="166" fontId="16" fillId="5" borderId="25" xfId="0" applyNumberFormat="1" applyFont="1" applyFill="1" applyBorder="1" applyAlignment="1">
      <alignment horizontal="right"/>
    </xf>
    <xf numFmtId="166" fontId="16" fillId="5" borderId="59" xfId="0" applyNumberFormat="1" applyFont="1" applyFill="1" applyBorder="1" applyAlignment="1">
      <alignment horizontal="right"/>
    </xf>
    <xf numFmtId="164" fontId="0" fillId="5" borderId="49" xfId="0" applyFill="1" applyBorder="1" applyAlignment="1">
      <alignment horizontal="center"/>
    </xf>
    <xf numFmtId="164" fontId="0" fillId="5" borderId="48" xfId="0" applyFill="1" applyBorder="1" applyAlignment="1">
      <alignment horizontal="center"/>
    </xf>
    <xf numFmtId="164" fontId="0" fillId="5" borderId="48" xfId="0" applyFill="1" applyBorder="1" applyAlignment="1">
      <alignment horizontal="left"/>
    </xf>
    <xf numFmtId="164" fontId="16" fillId="5" borderId="60" xfId="0" applyFont="1" applyFill="1" applyBorder="1" applyAlignment="1">
      <alignment/>
    </xf>
    <xf numFmtId="166" fontId="16" fillId="5" borderId="61" xfId="0" applyNumberFormat="1" applyFont="1" applyFill="1" applyBorder="1" applyAlignment="1">
      <alignment horizontal="right"/>
    </xf>
    <xf numFmtId="166" fontId="16" fillId="5" borderId="62" xfId="0" applyNumberFormat="1" applyFont="1" applyFill="1" applyBorder="1" applyAlignment="1">
      <alignment horizontal="right"/>
    </xf>
    <xf numFmtId="164" fontId="9" fillId="4" borderId="17" xfId="0" applyFont="1" applyFill="1" applyBorder="1" applyAlignment="1">
      <alignment/>
    </xf>
    <xf numFmtId="164" fontId="9" fillId="4" borderId="28" xfId="0" applyFont="1" applyFill="1" applyBorder="1" applyAlignment="1">
      <alignment/>
    </xf>
    <xf numFmtId="164" fontId="0" fillId="4" borderId="18" xfId="0" applyFill="1" applyBorder="1" applyAlignment="1">
      <alignment/>
    </xf>
    <xf numFmtId="164" fontId="0" fillId="4" borderId="17" xfId="0" applyFont="1" applyFill="1" applyBorder="1" applyAlignment="1">
      <alignment horizontal="center" vertical="center"/>
    </xf>
    <xf numFmtId="164" fontId="20" fillId="4" borderId="19" xfId="0" applyFont="1" applyFill="1" applyBorder="1" applyAlignment="1">
      <alignment horizontal="center" vertical="center"/>
    </xf>
    <xf numFmtId="164" fontId="20" fillId="4" borderId="63" xfId="0" applyFont="1" applyFill="1" applyBorder="1" applyAlignment="1">
      <alignment horizontal="center" vertical="center"/>
    </xf>
    <xf numFmtId="164" fontId="1" fillId="4" borderId="28" xfId="0" applyFont="1" applyFill="1" applyBorder="1" applyAlignment="1">
      <alignment/>
    </xf>
    <xf numFmtId="164" fontId="0" fillId="4" borderId="37" xfId="0" applyFill="1" applyBorder="1" applyAlignment="1">
      <alignment/>
    </xf>
    <xf numFmtId="164" fontId="16" fillId="4" borderId="64" xfId="0" applyFont="1" applyFill="1" applyBorder="1" applyAlignment="1">
      <alignment horizontal="center"/>
    </xf>
    <xf numFmtId="164" fontId="16" fillId="4" borderId="39" xfId="0" applyFont="1" applyFill="1" applyBorder="1" applyAlignment="1">
      <alignment horizontal="center" vertical="center"/>
    </xf>
    <xf numFmtId="164" fontId="1" fillId="4" borderId="49" xfId="0" applyFont="1" applyFill="1" applyBorder="1" applyAlignment="1">
      <alignment/>
    </xf>
    <xf numFmtId="164" fontId="1" fillId="4" borderId="48" xfId="0" applyFont="1" applyFill="1" applyBorder="1" applyAlignment="1">
      <alignment/>
    </xf>
    <xf numFmtId="164" fontId="0" fillId="4" borderId="39" xfId="0" applyFill="1" applyBorder="1" applyAlignment="1">
      <alignment/>
    </xf>
    <xf numFmtId="164" fontId="16" fillId="4" borderId="49" xfId="0" applyFont="1" applyFill="1" applyBorder="1" applyAlignment="1">
      <alignment horizontal="center" vertical="center"/>
    </xf>
    <xf numFmtId="164" fontId="31" fillId="5" borderId="49" xfId="0" applyFont="1" applyFill="1" applyBorder="1" applyAlignment="1" applyProtection="1">
      <alignment horizontal="left" vertical="center"/>
      <protection locked="0"/>
    </xf>
    <xf numFmtId="164" fontId="0" fillId="5" borderId="42" xfId="0" applyFill="1" applyBorder="1" applyAlignment="1" applyProtection="1">
      <alignment vertical="center"/>
      <protection locked="0"/>
    </xf>
    <xf numFmtId="164" fontId="0" fillId="5" borderId="28" xfId="0" applyFill="1" applyBorder="1" applyAlignment="1" applyProtection="1">
      <alignment/>
      <protection locked="0"/>
    </xf>
    <xf numFmtId="164" fontId="33" fillId="5" borderId="28" xfId="0" applyFont="1" applyFill="1" applyBorder="1" applyAlignment="1">
      <alignment/>
    </xf>
    <xf numFmtId="164" fontId="0" fillId="5" borderId="28" xfId="0" applyFill="1" applyBorder="1" applyAlignment="1">
      <alignment/>
    </xf>
    <xf numFmtId="166" fontId="34" fillId="5" borderId="48" xfId="0" applyNumberFormat="1" applyFont="1" applyFill="1" applyBorder="1" applyAlignment="1">
      <alignment/>
    </xf>
    <xf numFmtId="164" fontId="33" fillId="5" borderId="39" xfId="0" applyFont="1" applyFill="1" applyBorder="1" applyAlignment="1">
      <alignment/>
    </xf>
    <xf numFmtId="170" fontId="20" fillId="10" borderId="20" xfId="0" applyNumberFormat="1" applyFont="1" applyFill="1" applyBorder="1" applyAlignment="1">
      <alignment horizontal="center" vertical="center"/>
    </xf>
    <xf numFmtId="164" fontId="20" fillId="10" borderId="19" xfId="0" applyFont="1" applyFill="1" applyBorder="1" applyAlignment="1">
      <alignment vertical="center"/>
    </xf>
    <xf numFmtId="164" fontId="16" fillId="10" borderId="17" xfId="0" applyFont="1" applyFill="1" applyBorder="1" applyAlignment="1">
      <alignment/>
    </xf>
    <xf numFmtId="164" fontId="20" fillId="10" borderId="42" xfId="0" applyFont="1" applyFill="1" applyBorder="1" applyAlignment="1">
      <alignment/>
    </xf>
    <xf numFmtId="164" fontId="20" fillId="10" borderId="18" xfId="0" applyFont="1" applyFill="1" applyBorder="1" applyAlignment="1">
      <alignment/>
    </xf>
    <xf numFmtId="166" fontId="35" fillId="10" borderId="20" xfId="0" applyNumberFormat="1" applyFont="1" applyFill="1" applyBorder="1" applyAlignment="1">
      <alignment/>
    </xf>
    <xf numFmtId="164" fontId="20" fillId="10" borderId="39" xfId="0" applyFont="1" applyFill="1" applyBorder="1" applyAlignment="1">
      <alignment/>
    </xf>
    <xf numFmtId="164" fontId="16" fillId="0" borderId="19" xfId="0" applyFont="1" applyBorder="1" applyAlignment="1">
      <alignment/>
    </xf>
    <xf numFmtId="164" fontId="20" fillId="0" borderId="20" xfId="0" applyFont="1" applyBorder="1" applyAlignment="1">
      <alignment/>
    </xf>
    <xf numFmtId="166" fontId="20" fillId="0" borderId="39" xfId="0" applyNumberFormat="1" applyFont="1" applyBorder="1" applyAlignment="1">
      <alignment/>
    </xf>
    <xf numFmtId="166" fontId="20" fillId="0" borderId="20" xfId="0" applyNumberFormat="1" applyFont="1" applyBorder="1" applyAlignment="1">
      <alignment/>
    </xf>
    <xf numFmtId="164" fontId="20" fillId="0" borderId="19" xfId="0" applyFont="1" applyBorder="1" applyAlignment="1">
      <alignment/>
    </xf>
    <xf numFmtId="166" fontId="20" fillId="0" borderId="18" xfId="0" applyNumberFormat="1" applyFont="1" applyBorder="1" applyAlignment="1">
      <alignment/>
    </xf>
    <xf numFmtId="166" fontId="20" fillId="0" borderId="19" xfId="0" applyNumberFormat="1" applyFont="1" applyBorder="1" applyAlignment="1">
      <alignment/>
    </xf>
    <xf numFmtId="164" fontId="0" fillId="0" borderId="17" xfId="0" applyBorder="1" applyAlignment="1">
      <alignment/>
    </xf>
    <xf numFmtId="164" fontId="20" fillId="0" borderId="19" xfId="0" applyFont="1" applyBorder="1" applyAlignment="1">
      <alignment/>
    </xf>
    <xf numFmtId="164" fontId="16" fillId="0" borderId="19" xfId="0" applyFont="1" applyBorder="1" applyAlignment="1">
      <alignment horizontal="right"/>
    </xf>
    <xf numFmtId="164" fontId="20" fillId="0" borderId="17" xfId="0" applyFont="1" applyBorder="1" applyAlignment="1">
      <alignment/>
    </xf>
    <xf numFmtId="164" fontId="0" fillId="0" borderId="42" xfId="0" applyBorder="1" applyAlignment="1">
      <alignment/>
    </xf>
    <xf numFmtId="164" fontId="0" fillId="0" borderId="18" xfId="0" applyBorder="1" applyAlignment="1">
      <alignment/>
    </xf>
    <xf numFmtId="166" fontId="20" fillId="0" borderId="19" xfId="0" applyNumberFormat="1" applyFont="1" applyBorder="1" applyAlignment="1">
      <alignment shrinkToFit="1"/>
    </xf>
    <xf numFmtId="164" fontId="16" fillId="3" borderId="19" xfId="0" applyFont="1" applyFill="1" applyBorder="1" applyAlignment="1">
      <alignment/>
    </xf>
    <xf numFmtId="166" fontId="16" fillId="3" borderId="21" xfId="0" applyNumberFormat="1" applyFont="1" applyFill="1" applyBorder="1" applyAlignment="1">
      <alignment/>
    </xf>
    <xf numFmtId="166" fontId="35" fillId="10" borderId="19" xfId="0" applyNumberFormat="1" applyFont="1" applyFill="1" applyBorder="1" applyAlignment="1">
      <alignment/>
    </xf>
    <xf numFmtId="166" fontId="20" fillId="0" borderId="19" xfId="0" applyNumberFormat="1" applyFont="1" applyBorder="1" applyAlignment="1">
      <alignment/>
    </xf>
    <xf numFmtId="164" fontId="20" fillId="0" borderId="42" xfId="0" applyFont="1" applyBorder="1" applyAlignment="1">
      <alignment/>
    </xf>
    <xf numFmtId="164" fontId="20" fillId="0" borderId="18" xfId="0" applyFont="1" applyBorder="1" applyAlignment="1">
      <alignment/>
    </xf>
    <xf numFmtId="164" fontId="16" fillId="3" borderId="17" xfId="0" applyFont="1" applyFill="1" applyBorder="1" applyAlignment="1">
      <alignment/>
    </xf>
    <xf numFmtId="164" fontId="20" fillId="3" borderId="42" xfId="0" applyFont="1" applyFill="1" applyBorder="1" applyAlignment="1">
      <alignment/>
    </xf>
    <xf numFmtId="164" fontId="0" fillId="3" borderId="0" xfId="0" applyFill="1" applyAlignment="1">
      <alignment/>
    </xf>
    <xf numFmtId="164" fontId="24" fillId="5" borderId="26" xfId="0" applyFont="1" applyFill="1" applyBorder="1" applyAlignment="1">
      <alignment horizontal="center"/>
    </xf>
    <xf numFmtId="165" fontId="23" fillId="5" borderId="23" xfId="0" applyNumberFormat="1" applyFont="1" applyFill="1" applyBorder="1" applyAlignment="1">
      <alignment horizontal="center"/>
    </xf>
    <xf numFmtId="165" fontId="16" fillId="5" borderId="23" xfId="0" applyNumberFormat="1" applyFont="1" applyFill="1" applyBorder="1" applyAlignment="1">
      <alignment horizontal="center"/>
    </xf>
    <xf numFmtId="164" fontId="16" fillId="5" borderId="24" xfId="0" applyFont="1" applyFill="1" applyBorder="1" applyAlignment="1">
      <alignment/>
    </xf>
    <xf numFmtId="164" fontId="21" fillId="5" borderId="25" xfId="0" applyFont="1" applyFill="1" applyBorder="1" applyAlignment="1">
      <alignment/>
    </xf>
    <xf numFmtId="166" fontId="16" fillId="5" borderId="25" xfId="0" applyNumberFormat="1" applyFont="1" applyFill="1" applyBorder="1" applyAlignment="1">
      <alignment/>
    </xf>
    <xf numFmtId="166" fontId="16" fillId="5" borderId="46" xfId="0" applyNumberFormat="1" applyFont="1" applyFill="1" applyBorder="1" applyAlignment="1">
      <alignment/>
    </xf>
    <xf numFmtId="164" fontId="9" fillId="4" borderId="42" xfId="0" applyFont="1" applyFill="1" applyBorder="1" applyAlignment="1">
      <alignment/>
    </xf>
    <xf numFmtId="164" fontId="0" fillId="4" borderId="42" xfId="0" applyFill="1" applyBorder="1" applyAlignment="1">
      <alignment/>
    </xf>
    <xf numFmtId="164" fontId="0" fillId="4" borderId="20" xfId="0" applyFont="1" applyFill="1" applyBorder="1" applyAlignment="1">
      <alignment horizontal="center" vertical="center"/>
    </xf>
    <xf numFmtId="164" fontId="20" fillId="4" borderId="20" xfId="0" applyFont="1" applyFill="1" applyBorder="1" applyAlignment="1">
      <alignment horizontal="center" vertical="center"/>
    </xf>
    <xf numFmtId="164" fontId="0" fillId="4" borderId="63" xfId="0" applyFill="1" applyBorder="1" applyAlignment="1">
      <alignment/>
    </xf>
    <xf numFmtId="164" fontId="1" fillId="4" borderId="37" xfId="0" applyFont="1" applyFill="1" applyBorder="1" applyAlignment="1">
      <alignment/>
    </xf>
    <xf numFmtId="166" fontId="16" fillId="4" borderId="20" xfId="0" applyNumberFormat="1" applyFont="1" applyFill="1" applyBorder="1" applyAlignment="1">
      <alignment horizontal="center" vertical="center"/>
    </xf>
    <xf numFmtId="164" fontId="0" fillId="4" borderId="49" xfId="0" applyFill="1" applyBorder="1" applyAlignment="1">
      <alignment/>
    </xf>
    <xf numFmtId="164" fontId="1" fillId="4" borderId="39" xfId="0" applyFont="1" applyFill="1" applyBorder="1" applyAlignment="1">
      <alignment/>
    </xf>
    <xf numFmtId="164" fontId="31" fillId="5" borderId="64" xfId="0" applyFont="1" applyFill="1" applyBorder="1" applyAlignment="1">
      <alignment horizontal="left" vertical="center"/>
    </xf>
    <xf numFmtId="164" fontId="0" fillId="5" borderId="0" xfId="0" applyFill="1" applyAlignment="1">
      <alignment/>
    </xf>
    <xf numFmtId="166" fontId="34" fillId="5" borderId="42" xfId="0" applyNumberFormat="1" applyFont="1" applyFill="1" applyBorder="1" applyAlignment="1">
      <alignment/>
    </xf>
    <xf numFmtId="164" fontId="33" fillId="5" borderId="18" xfId="0" applyFont="1" applyFill="1" applyBorder="1" applyAlignment="1">
      <alignment/>
    </xf>
    <xf numFmtId="170" fontId="32" fillId="10" borderId="19" xfId="0" applyNumberFormat="1" applyFont="1" applyFill="1" applyBorder="1" applyAlignment="1">
      <alignment horizontal="center" vertical="center"/>
    </xf>
    <xf numFmtId="164" fontId="16" fillId="10" borderId="19" xfId="0" applyFont="1" applyFill="1" applyBorder="1" applyAlignment="1">
      <alignment vertical="center"/>
    </xf>
    <xf numFmtId="166" fontId="36" fillId="10" borderId="19" xfId="0" applyNumberFormat="1" applyFont="1" applyFill="1" applyBorder="1" applyAlignment="1">
      <alignment/>
    </xf>
    <xf numFmtId="164" fontId="33" fillId="10" borderId="18" xfId="0" applyFont="1" applyFill="1" applyBorder="1" applyAlignment="1">
      <alignment/>
    </xf>
    <xf numFmtId="170" fontId="32" fillId="3" borderId="19" xfId="0" applyNumberFormat="1" applyFont="1" applyFill="1" applyBorder="1" applyAlignment="1">
      <alignment horizontal="center" vertical="center"/>
    </xf>
    <xf numFmtId="166" fontId="16" fillId="3" borderId="39" xfId="0" applyNumberFormat="1" applyFont="1" applyFill="1" applyBorder="1" applyAlignment="1">
      <alignment/>
    </xf>
    <xf numFmtId="164" fontId="0" fillId="3" borderId="17" xfId="0" applyFill="1" applyBorder="1" applyAlignment="1">
      <alignment/>
    </xf>
    <xf numFmtId="164" fontId="16" fillId="3" borderId="19" xfId="0" applyFont="1" applyFill="1" applyBorder="1" applyAlignment="1">
      <alignment horizontal="left" vertical="center"/>
    </xf>
    <xf numFmtId="164" fontId="0" fillId="8" borderId="17" xfId="0" applyFill="1" applyBorder="1" applyAlignment="1">
      <alignment/>
    </xf>
    <xf numFmtId="164" fontId="16" fillId="8" borderId="19" xfId="0" applyFont="1" applyFill="1" applyBorder="1" applyAlignment="1">
      <alignment/>
    </xf>
    <xf numFmtId="164" fontId="20" fillId="8" borderId="17" xfId="0" applyFont="1" applyFill="1" applyBorder="1" applyAlignment="1">
      <alignment horizontal="left" vertical="center"/>
    </xf>
    <xf numFmtId="164" fontId="16" fillId="8" borderId="42" xfId="0" applyFont="1" applyFill="1" applyBorder="1" applyAlignment="1">
      <alignment horizontal="left" vertical="center"/>
    </xf>
    <xf numFmtId="164" fontId="16" fillId="8" borderId="18" xfId="0" applyFont="1" applyFill="1" applyBorder="1" applyAlignment="1">
      <alignment horizontal="left" vertical="center"/>
    </xf>
    <xf numFmtId="166" fontId="20" fillId="8" borderId="19" xfId="0" applyNumberFormat="1" applyFont="1" applyFill="1" applyBorder="1" applyAlignment="1">
      <alignment/>
    </xf>
    <xf numFmtId="164" fontId="20" fillId="0" borderId="17" xfId="0" applyFont="1" applyFill="1" applyBorder="1" applyAlignment="1">
      <alignment/>
    </xf>
    <xf numFmtId="164" fontId="16" fillId="0" borderId="17" xfId="0" applyFont="1" applyBorder="1" applyAlignment="1">
      <alignment/>
    </xf>
    <xf numFmtId="164" fontId="20" fillId="3" borderId="18" xfId="0" applyFont="1" applyFill="1" applyBorder="1" applyAlignment="1">
      <alignment/>
    </xf>
    <xf numFmtId="164" fontId="20" fillId="8" borderId="42" xfId="0" applyFont="1" applyFill="1" applyBorder="1" applyAlignment="1">
      <alignment horizontal="left" vertical="center"/>
    </xf>
    <xf numFmtId="164" fontId="20" fillId="8" borderId="18" xfId="0" applyFont="1" applyFill="1" applyBorder="1" applyAlignment="1">
      <alignment horizontal="left" vertical="center"/>
    </xf>
    <xf numFmtId="164" fontId="16" fillId="3" borderId="17" xfId="0" applyFont="1" applyFill="1" applyBorder="1" applyAlignment="1">
      <alignment/>
    </xf>
    <xf numFmtId="164" fontId="16" fillId="3" borderId="42" xfId="0" applyFont="1" applyFill="1" applyBorder="1" applyAlignment="1">
      <alignment/>
    </xf>
    <xf numFmtId="166" fontId="16" fillId="3" borderId="39" xfId="0" applyNumberFormat="1" applyFont="1" applyFill="1" applyBorder="1" applyAlignment="1">
      <alignment/>
    </xf>
    <xf numFmtId="164" fontId="16" fillId="10" borderId="17" xfId="0" applyFont="1" applyFill="1" applyBorder="1" applyAlignment="1">
      <alignment vertical="center"/>
    </xf>
    <xf numFmtId="164" fontId="16" fillId="10" borderId="42" xfId="0" applyFont="1" applyFill="1" applyBorder="1" applyAlignment="1">
      <alignment vertical="center"/>
    </xf>
    <xf numFmtId="164" fontId="16" fillId="10" borderId="18" xfId="0" applyFont="1" applyFill="1" applyBorder="1" applyAlignment="1">
      <alignment vertical="center"/>
    </xf>
    <xf numFmtId="166" fontId="36" fillId="10" borderId="39" xfId="0" applyNumberFormat="1" applyFont="1" applyFill="1" applyBorder="1" applyAlignment="1">
      <alignment/>
    </xf>
    <xf numFmtId="164" fontId="32" fillId="10" borderId="19" xfId="0" applyNumberFormat="1" applyFont="1" applyFill="1" applyBorder="1" applyAlignment="1">
      <alignment horizontal="center" vertical="center"/>
    </xf>
    <xf numFmtId="164" fontId="20" fillId="0" borderId="17" xfId="0" applyFont="1" applyBorder="1" applyAlignment="1">
      <alignment/>
    </xf>
    <xf numFmtId="164" fontId="0" fillId="0" borderId="21" xfId="0" applyBorder="1" applyAlignment="1">
      <alignment/>
    </xf>
    <xf numFmtId="166" fontId="20" fillId="0" borderId="16" xfId="0" applyNumberFormat="1" applyFont="1" applyBorder="1" applyAlignment="1">
      <alignment/>
    </xf>
    <xf numFmtId="164" fontId="20" fillId="0" borderId="16" xfId="0" applyFont="1" applyBorder="1" applyAlignment="1">
      <alignment/>
    </xf>
    <xf numFmtId="164" fontId="0" fillId="3" borderId="63" xfId="0" applyFill="1" applyBorder="1" applyAlignment="1">
      <alignment/>
    </xf>
    <xf numFmtId="164" fontId="16" fillId="3" borderId="65" xfId="0" applyFont="1" applyFill="1" applyBorder="1" applyAlignment="1">
      <alignment/>
    </xf>
    <xf numFmtId="164" fontId="16" fillId="3" borderId="66" xfId="0" applyFont="1" applyFill="1" applyBorder="1" applyAlignment="1">
      <alignment/>
    </xf>
    <xf numFmtId="164" fontId="20" fillId="3" borderId="67" xfId="0" applyFont="1" applyFill="1" applyBorder="1" applyAlignment="1">
      <alignment/>
    </xf>
    <xf numFmtId="164" fontId="20" fillId="3" borderId="68" xfId="0" applyFont="1" applyFill="1" applyBorder="1" applyAlignment="1">
      <alignment/>
    </xf>
    <xf numFmtId="166" fontId="16" fillId="3" borderId="65" xfId="0" applyNumberFormat="1" applyFont="1" applyFill="1" applyBorder="1" applyAlignment="1">
      <alignment/>
    </xf>
    <xf numFmtId="170" fontId="32" fillId="10" borderId="0" xfId="0" applyNumberFormat="1" applyFont="1" applyFill="1" applyBorder="1" applyAlignment="1">
      <alignment horizontal="center" vertical="center"/>
    </xf>
    <xf numFmtId="164" fontId="16" fillId="10" borderId="0" xfId="0" applyFont="1" applyFill="1" applyBorder="1" applyAlignment="1">
      <alignment vertical="center"/>
    </xf>
    <xf numFmtId="166" fontId="36" fillId="10" borderId="0" xfId="0" applyNumberFormat="1" applyFont="1" applyFill="1" applyBorder="1" applyAlignment="1">
      <alignment/>
    </xf>
    <xf numFmtId="164" fontId="16" fillId="3" borderId="63" xfId="0" applyFont="1" applyFill="1" applyBorder="1" applyAlignment="1">
      <alignment/>
    </xf>
    <xf numFmtId="164" fontId="20" fillId="3" borderId="28" xfId="0" applyFont="1" applyFill="1" applyBorder="1" applyAlignment="1">
      <alignment/>
    </xf>
    <xf numFmtId="164" fontId="20" fillId="3" borderId="37" xfId="0" applyFont="1" applyFill="1" applyBorder="1" applyAlignment="1">
      <alignment/>
    </xf>
    <xf numFmtId="166" fontId="16" fillId="3" borderId="16" xfId="0" applyNumberFormat="1" applyFont="1" applyFill="1" applyBorder="1" applyAlignment="1">
      <alignment/>
    </xf>
    <xf numFmtId="164" fontId="0" fillId="5" borderId="26" xfId="0" applyFill="1" applyBorder="1" applyAlignment="1">
      <alignment/>
    </xf>
    <xf numFmtId="164" fontId="16" fillId="5" borderId="23" xfId="0" applyFont="1" applyFill="1" applyBorder="1" applyAlignment="1">
      <alignment/>
    </xf>
    <xf numFmtId="164" fontId="16" fillId="5" borderId="23" xfId="0" applyFont="1" applyFill="1" applyBorder="1" applyAlignment="1">
      <alignment/>
    </xf>
    <xf numFmtId="164" fontId="16" fillId="5" borderId="25" xfId="0" applyFont="1" applyFill="1" applyBorder="1" applyAlignment="1">
      <alignment/>
    </xf>
    <xf numFmtId="166" fontId="20" fillId="5" borderId="25" xfId="0" applyNumberFormat="1" applyFont="1" applyFill="1" applyBorder="1" applyAlignment="1">
      <alignment/>
    </xf>
    <xf numFmtId="164" fontId="8" fillId="4" borderId="17" xfId="0" applyFont="1" applyFill="1" applyBorder="1" applyAlignment="1">
      <alignment horizontal="center"/>
    </xf>
    <xf numFmtId="164" fontId="21" fillId="4" borderId="18" xfId="0" applyFont="1" applyFill="1" applyBorder="1" applyAlignment="1">
      <alignment horizontal="right"/>
    </xf>
    <xf numFmtId="164" fontId="0" fillId="4" borderId="49" xfId="0" applyFont="1" applyFill="1" applyBorder="1" applyAlignment="1">
      <alignment horizontal="center" vertical="center"/>
    </xf>
    <xf numFmtId="164" fontId="20" fillId="4" borderId="64" xfId="0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/>
    </xf>
    <xf numFmtId="164" fontId="0" fillId="4" borderId="30" xfId="0" applyFill="1" applyBorder="1" applyAlignment="1">
      <alignment/>
    </xf>
    <xf numFmtId="164" fontId="31" fillId="11" borderId="17" xfId="0" applyFont="1" applyFill="1" applyBorder="1" applyAlignment="1">
      <alignment horizontal="left" vertical="center"/>
    </xf>
    <xf numFmtId="164" fontId="33" fillId="11" borderId="42" xfId="0" applyFont="1" applyFill="1" applyBorder="1" applyAlignment="1">
      <alignment/>
    </xf>
    <xf numFmtId="164" fontId="0" fillId="11" borderId="42" xfId="0" applyFill="1" applyBorder="1" applyAlignment="1">
      <alignment/>
    </xf>
    <xf numFmtId="166" fontId="34" fillId="11" borderId="42" xfId="0" applyNumberFormat="1" applyFont="1" applyFill="1" applyBorder="1" applyAlignment="1">
      <alignment/>
    </xf>
    <xf numFmtId="166" fontId="34" fillId="11" borderId="18" xfId="0" applyNumberFormat="1" applyFont="1" applyFill="1" applyBorder="1" applyAlignment="1">
      <alignment/>
    </xf>
    <xf numFmtId="164" fontId="33" fillId="11" borderId="18" xfId="0" applyFont="1" applyFill="1" applyBorder="1" applyAlignment="1">
      <alignment/>
    </xf>
    <xf numFmtId="166" fontId="20" fillId="0" borderId="21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164" fontId="20" fillId="10" borderId="19" xfId="0" applyFont="1" applyFill="1" applyBorder="1" applyAlignment="1">
      <alignment/>
    </xf>
    <xf numFmtId="164" fontId="24" fillId="11" borderId="26" xfId="0" applyFont="1" applyFill="1" applyBorder="1" applyAlignment="1">
      <alignment horizontal="center"/>
    </xf>
    <xf numFmtId="165" fontId="23" fillId="11" borderId="23" xfId="0" applyNumberFormat="1" applyFont="1" applyFill="1" applyBorder="1" applyAlignment="1">
      <alignment horizontal="center"/>
    </xf>
    <xf numFmtId="165" fontId="16" fillId="11" borderId="23" xfId="0" applyNumberFormat="1" applyFont="1" applyFill="1" applyBorder="1" applyAlignment="1">
      <alignment horizontal="center"/>
    </xf>
    <xf numFmtId="164" fontId="16" fillId="11" borderId="24" xfId="0" applyFont="1" applyFill="1" applyBorder="1" applyAlignment="1">
      <alignment/>
    </xf>
    <xf numFmtId="164" fontId="21" fillId="11" borderId="25" xfId="0" applyFont="1" applyFill="1" applyBorder="1" applyAlignment="1">
      <alignment/>
    </xf>
    <xf numFmtId="166" fontId="16" fillId="11" borderId="26" xfId="0" applyNumberFormat="1" applyFont="1" applyFill="1" applyBorder="1" applyAlignment="1">
      <alignment/>
    </xf>
    <xf numFmtId="164" fontId="0" fillId="11" borderId="26" xfId="0" applyFill="1" applyBorder="1" applyAlignment="1">
      <alignment/>
    </xf>
    <xf numFmtId="164" fontId="16" fillId="11" borderId="23" xfId="0" applyFont="1" applyFill="1" applyBorder="1" applyAlignment="1">
      <alignment/>
    </xf>
    <xf numFmtId="164" fontId="16" fillId="11" borderId="23" xfId="0" applyFont="1" applyFill="1" applyBorder="1" applyAlignment="1">
      <alignment/>
    </xf>
    <xf numFmtId="164" fontId="16" fillId="11" borderId="25" xfId="0" applyFont="1" applyFill="1" applyBorder="1" applyAlignment="1">
      <alignment/>
    </xf>
    <xf numFmtId="166" fontId="16" fillId="11" borderId="25" xfId="0" applyNumberFormat="1" applyFont="1" applyFill="1" applyBorder="1" applyAlignment="1">
      <alignment/>
    </xf>
    <xf numFmtId="166" fontId="16" fillId="11" borderId="69" xfId="0" applyNumberFormat="1" applyFont="1" applyFill="1" applyBorder="1" applyAlignment="1">
      <alignment/>
    </xf>
    <xf numFmtId="164" fontId="21" fillId="11" borderId="69" xfId="0" applyFont="1" applyFill="1" applyBorder="1" applyAlignment="1">
      <alignment/>
    </xf>
    <xf numFmtId="164" fontId="3" fillId="4" borderId="70" xfId="20" applyFont="1" applyFill="1" applyBorder="1" applyAlignment="1">
      <alignment horizontal="center"/>
      <protection/>
    </xf>
    <xf numFmtId="164" fontId="1" fillId="4" borderId="49" xfId="20" applyFont="1" applyFill="1" applyBorder="1" applyAlignment="1">
      <alignment horizontal="center" vertical="center"/>
      <protection/>
    </xf>
    <xf numFmtId="164" fontId="20" fillId="4" borderId="20" xfId="20" applyFont="1" applyFill="1" applyBorder="1" applyAlignment="1">
      <alignment horizontal="center" vertical="center"/>
      <protection/>
    </xf>
    <xf numFmtId="164" fontId="20" fillId="4" borderId="64" xfId="20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/>
      <protection/>
    </xf>
    <xf numFmtId="164" fontId="1" fillId="4" borderId="30" xfId="20" applyFill="1" applyBorder="1">
      <alignment/>
      <protection/>
    </xf>
    <xf numFmtId="164" fontId="16" fillId="4" borderId="71" xfId="20" applyFont="1" applyFill="1" applyBorder="1" applyAlignment="1">
      <alignment horizontal="center" vertical="center" wrapText="1"/>
      <protection/>
    </xf>
    <xf numFmtId="164" fontId="16" fillId="4" borderId="21" xfId="20" applyFont="1" applyFill="1" applyBorder="1" applyAlignment="1">
      <alignment horizontal="center"/>
      <protection/>
    </xf>
    <xf numFmtId="164" fontId="16" fillId="4" borderId="39" xfId="20" applyFont="1" applyFill="1" applyBorder="1" applyAlignment="1">
      <alignment horizontal="center" vertical="center"/>
      <protection/>
    </xf>
    <xf numFmtId="164" fontId="16" fillId="4" borderId="20" xfId="20" applyFont="1" applyFill="1" applyBorder="1" applyAlignment="1">
      <alignment horizontal="center" vertical="center"/>
      <protection/>
    </xf>
    <xf numFmtId="164" fontId="1" fillId="4" borderId="49" xfId="20" applyFont="1" applyFill="1" applyBorder="1" applyAlignment="1">
      <alignment/>
      <protection/>
    </xf>
    <xf numFmtId="164" fontId="1" fillId="4" borderId="48" xfId="20" applyFont="1" applyFill="1" applyBorder="1" applyAlignment="1">
      <alignment/>
      <protection/>
    </xf>
    <xf numFmtId="164" fontId="1" fillId="4" borderId="39" xfId="20" applyFill="1" applyBorder="1">
      <alignment/>
      <protection/>
    </xf>
    <xf numFmtId="164" fontId="31" fillId="11" borderId="19" xfId="20" applyFont="1" applyFill="1" applyBorder="1" applyAlignment="1">
      <alignment horizontal="left" vertical="center"/>
      <protection/>
    </xf>
    <xf numFmtId="170" fontId="20" fillId="10" borderId="21" xfId="20" applyNumberFormat="1" applyFont="1" applyFill="1" applyBorder="1" applyAlignment="1">
      <alignment horizontal="center" vertical="center"/>
      <protection/>
    </xf>
    <xf numFmtId="164" fontId="20" fillId="10" borderId="16" xfId="20" applyFont="1" applyFill="1" applyBorder="1" applyAlignment="1">
      <alignment vertical="center"/>
      <protection/>
    </xf>
    <xf numFmtId="164" fontId="16" fillId="10" borderId="63" xfId="20" applyFont="1" applyFill="1" applyBorder="1" applyAlignment="1">
      <alignment/>
      <protection/>
    </xf>
    <xf numFmtId="164" fontId="20" fillId="10" borderId="37" xfId="20" applyFont="1" applyFill="1" applyBorder="1" applyAlignment="1">
      <alignment/>
      <protection/>
    </xf>
    <xf numFmtId="164" fontId="1" fillId="0" borderId="19" xfId="20" applyBorder="1">
      <alignment/>
      <protection/>
    </xf>
    <xf numFmtId="164" fontId="24" fillId="0" borderId="19" xfId="20" applyFont="1" applyBorder="1">
      <alignment/>
      <protection/>
    </xf>
    <xf numFmtId="164" fontId="24" fillId="0" borderId="19" xfId="20" applyFont="1" applyBorder="1" applyAlignment="1">
      <alignment/>
      <protection/>
    </xf>
    <xf numFmtId="166" fontId="24" fillId="0" borderId="19" xfId="20" applyNumberFormat="1" applyFont="1" applyBorder="1">
      <alignment/>
      <protection/>
    </xf>
    <xf numFmtId="164" fontId="20" fillId="0" borderId="19" xfId="20" applyFont="1" applyBorder="1">
      <alignment/>
      <protection/>
    </xf>
    <xf numFmtId="166" fontId="24" fillId="0" borderId="19" xfId="20" applyNumberFormat="1" applyFont="1" applyBorder="1" applyAlignment="1">
      <alignment shrinkToFit="1"/>
      <protection/>
    </xf>
    <xf numFmtId="164" fontId="24" fillId="0" borderId="19" xfId="20" applyFont="1" applyBorder="1" applyAlignment="1">
      <alignment horizontal="right"/>
      <protection/>
    </xf>
    <xf numFmtId="164" fontId="24" fillId="0" borderId="19" xfId="20" applyFont="1" applyBorder="1" applyAlignment="1">
      <alignment wrapText="1"/>
      <protection/>
    </xf>
    <xf numFmtId="164" fontId="20" fillId="0" borderId="19" xfId="20" applyFont="1" applyFill="1" applyBorder="1">
      <alignment/>
      <protection/>
    </xf>
    <xf numFmtId="164" fontId="24" fillId="3" borderId="19" xfId="20" applyFont="1" applyFill="1" applyBorder="1">
      <alignment/>
      <protection/>
    </xf>
    <xf numFmtId="164" fontId="24" fillId="3" borderId="19" xfId="20" applyFont="1" applyFill="1" applyBorder="1" applyAlignment="1">
      <alignment/>
      <protection/>
    </xf>
    <xf numFmtId="166" fontId="24" fillId="3" borderId="19" xfId="20" applyNumberFormat="1" applyFont="1" applyFill="1" applyBorder="1">
      <alignment/>
      <protection/>
    </xf>
    <xf numFmtId="164" fontId="37" fillId="0" borderId="19" xfId="20" applyFont="1" applyFill="1" applyBorder="1">
      <alignment/>
      <protection/>
    </xf>
    <xf numFmtId="164" fontId="24" fillId="10" borderId="19" xfId="20" applyFont="1" applyFill="1" applyBorder="1" applyAlignment="1">
      <alignment vertical="center"/>
      <protection/>
    </xf>
    <xf numFmtId="164" fontId="24" fillId="10" borderId="19" xfId="20" applyFont="1" applyFill="1" applyBorder="1" applyAlignment="1">
      <alignment/>
      <protection/>
    </xf>
    <xf numFmtId="164" fontId="24" fillId="0" borderId="19" xfId="20" applyFont="1" applyFill="1" applyBorder="1" applyAlignment="1">
      <alignment vertical="center"/>
      <protection/>
    </xf>
    <xf numFmtId="164" fontId="24" fillId="0" borderId="19" xfId="20" applyFont="1" applyFill="1" applyBorder="1" applyAlignment="1">
      <alignment/>
      <protection/>
    </xf>
    <xf numFmtId="164" fontId="24" fillId="0" borderId="19" xfId="20" applyFont="1" applyFill="1" applyBorder="1">
      <alignment/>
      <protection/>
    </xf>
    <xf numFmtId="166" fontId="38" fillId="0" borderId="19" xfId="20" applyNumberFormat="1" applyFont="1" applyFill="1" applyBorder="1" applyAlignment="1">
      <alignment/>
      <protection/>
    </xf>
    <xf numFmtId="166" fontId="24" fillId="0" borderId="19" xfId="20" applyNumberFormat="1" applyFont="1" applyBorder="1" applyAlignment="1">
      <alignment/>
      <protection/>
    </xf>
    <xf numFmtId="164" fontId="1" fillId="0" borderId="19" xfId="20" applyFill="1" applyBorder="1">
      <alignment/>
      <protection/>
    </xf>
    <xf numFmtId="170" fontId="20" fillId="0" borderId="19" xfId="20" applyNumberFormat="1" applyFont="1" applyFill="1" applyBorder="1" applyAlignment="1">
      <alignment horizontal="center" vertical="center"/>
      <protection/>
    </xf>
    <xf numFmtId="165" fontId="39" fillId="5" borderId="19" xfId="20" applyNumberFormat="1" applyFont="1" applyFill="1" applyBorder="1" applyAlignment="1">
      <alignment horizontal="center"/>
      <protection/>
    </xf>
    <xf numFmtId="164" fontId="32" fillId="5" borderId="19" xfId="20" applyFont="1" applyFill="1" applyBorder="1">
      <alignment/>
      <protection/>
    </xf>
    <xf numFmtId="166" fontId="32" fillId="5" borderId="19" xfId="20" applyNumberFormat="1" applyFont="1" applyFill="1" applyBorder="1">
      <alignment/>
      <protection/>
    </xf>
    <xf numFmtId="164" fontId="32" fillId="5" borderId="19" xfId="20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3">
      <selection activeCell="B36" sqref="B36"/>
    </sheetView>
  </sheetViews>
  <sheetFormatPr defaultColWidth="12.57421875" defaultRowHeight="12.75"/>
  <cols>
    <col min="1" max="1" width="50.421875" style="0" customWidth="1"/>
    <col min="2" max="2" width="11.28125" style="0" customWidth="1"/>
    <col min="3" max="3" width="11.00390625" style="0" customWidth="1"/>
    <col min="4" max="4" width="10.28125" style="0" customWidth="1"/>
    <col min="5" max="5" width="10.8515625" style="0" customWidth="1"/>
    <col min="6" max="16384" width="11.57421875" style="0" customWidth="1"/>
  </cols>
  <sheetData>
    <row r="1" spans="1:5" ht="12.75">
      <c r="A1" s="1"/>
      <c r="B1" s="1"/>
      <c r="C1" s="1"/>
      <c r="D1" s="1"/>
      <c r="E1" s="1" t="s">
        <v>0</v>
      </c>
    </row>
    <row r="2" spans="1:5" ht="12.75">
      <c r="A2" s="2" t="s">
        <v>1</v>
      </c>
      <c r="B2" s="3" t="s">
        <v>2</v>
      </c>
      <c r="C2" s="3"/>
      <c r="D2" s="3"/>
      <c r="E2" s="3"/>
    </row>
    <row r="3" spans="1:5" ht="12.75">
      <c r="A3" s="2"/>
      <c r="B3" s="3">
        <v>2009</v>
      </c>
      <c r="C3" s="3">
        <v>2010</v>
      </c>
      <c r="D3" s="3">
        <v>2011</v>
      </c>
      <c r="E3" s="4" t="s">
        <v>3</v>
      </c>
    </row>
    <row r="4" spans="1:5" ht="12.75">
      <c r="A4" s="5" t="s">
        <v>4</v>
      </c>
      <c r="B4" s="6">
        <v>16183134</v>
      </c>
      <c r="C4" s="6">
        <v>14346563</v>
      </c>
      <c r="D4" s="6">
        <v>15283533</v>
      </c>
      <c r="E4" s="7">
        <v>16732317</v>
      </c>
    </row>
    <row r="5" spans="1:5" ht="12.75">
      <c r="A5" s="8" t="s">
        <v>5</v>
      </c>
      <c r="B5" s="9">
        <f>B7+B8+B9+B10+B11+B12+B13+B14</f>
        <v>15258550</v>
      </c>
      <c r="C5" s="9">
        <f>C7+C8+C9+C10+C11+C12+C13+C14</f>
        <v>14292196</v>
      </c>
      <c r="D5" s="9">
        <f>D7+D8+D9+D10+D11+D12+D13+D14</f>
        <v>14005259</v>
      </c>
      <c r="E5" s="9">
        <f>E7+E8+E9+E10+E11+E12+E13+E14</f>
        <v>13870265</v>
      </c>
    </row>
    <row r="6" spans="1:5" ht="12.75">
      <c r="A6" s="10" t="s">
        <v>6</v>
      </c>
      <c r="B6" s="11"/>
      <c r="C6" s="11"/>
      <c r="D6" s="11"/>
      <c r="E6" s="11"/>
    </row>
    <row r="7" spans="1:5" ht="12.75">
      <c r="A7" s="10" t="s">
        <v>7</v>
      </c>
      <c r="B7" s="11">
        <v>138267</v>
      </c>
      <c r="C7" s="11">
        <v>446212</v>
      </c>
      <c r="D7" s="11">
        <v>55200</v>
      </c>
      <c r="E7" s="11">
        <v>48500</v>
      </c>
    </row>
    <row r="8" spans="1:5" ht="12.75">
      <c r="A8" s="10" t="s">
        <v>8</v>
      </c>
      <c r="B8" s="11">
        <v>1752741</v>
      </c>
      <c r="C8" s="11">
        <v>1668847</v>
      </c>
      <c r="D8" s="11">
        <v>1774450</v>
      </c>
      <c r="E8" s="11">
        <v>1782610</v>
      </c>
    </row>
    <row r="9" spans="1:5" ht="12.75">
      <c r="A9" s="10" t="s">
        <v>9</v>
      </c>
      <c r="B9" s="11">
        <v>347213</v>
      </c>
      <c r="C9" s="11">
        <v>314329</v>
      </c>
      <c r="D9" s="11">
        <v>347213</v>
      </c>
      <c r="E9" s="11">
        <v>364574</v>
      </c>
    </row>
    <row r="10" spans="1:5" ht="12.75">
      <c r="A10" s="10" t="s">
        <v>10</v>
      </c>
      <c r="B10" s="11">
        <v>404408</v>
      </c>
      <c r="C10" s="11">
        <v>437000</v>
      </c>
      <c r="D10" s="11">
        <v>451294</v>
      </c>
      <c r="E10" s="11">
        <v>494516</v>
      </c>
    </row>
    <row r="11" spans="1:5" ht="12.75">
      <c r="A11" s="10" t="s">
        <v>11</v>
      </c>
      <c r="B11" s="11">
        <v>2349149</v>
      </c>
      <c r="C11" s="11">
        <v>2189974</v>
      </c>
      <c r="D11" s="11">
        <v>2122000</v>
      </c>
      <c r="E11" s="11">
        <v>2125000</v>
      </c>
    </row>
    <row r="12" spans="1:5" ht="12.75">
      <c r="A12" s="10" t="s">
        <v>12</v>
      </c>
      <c r="B12" s="11">
        <v>606684</v>
      </c>
      <c r="C12" s="11">
        <v>487838</v>
      </c>
      <c r="D12" s="11">
        <v>387688</v>
      </c>
      <c r="E12" s="11">
        <v>387688</v>
      </c>
    </row>
    <row r="13" spans="1:5" ht="12.75">
      <c r="A13" s="10" t="s">
        <v>13</v>
      </c>
      <c r="B13" s="11">
        <v>858926</v>
      </c>
      <c r="C13" s="11">
        <v>795216</v>
      </c>
      <c r="D13" s="11">
        <v>795216</v>
      </c>
      <c r="E13" s="11">
        <v>795216</v>
      </c>
    </row>
    <row r="14" spans="1:5" ht="12.75">
      <c r="A14" s="10" t="s">
        <v>14</v>
      </c>
      <c r="B14" s="11">
        <v>8801162</v>
      </c>
      <c r="C14" s="11">
        <v>7952780</v>
      </c>
      <c r="D14" s="11">
        <v>8072198</v>
      </c>
      <c r="E14" s="11">
        <v>7872161</v>
      </c>
    </row>
    <row r="15" spans="1:5" ht="12.75">
      <c r="A15" s="12" t="s">
        <v>15</v>
      </c>
      <c r="B15" s="13">
        <f>B4-B5</f>
        <v>924584</v>
      </c>
      <c r="C15" s="13">
        <f>C4-C5</f>
        <v>54367</v>
      </c>
      <c r="D15" s="13">
        <f>D4-D5</f>
        <v>1278274</v>
      </c>
      <c r="E15" s="13">
        <f>E4-E5</f>
        <v>2862052</v>
      </c>
    </row>
    <row r="16" spans="1:5" ht="12.75">
      <c r="A16" s="5" t="s">
        <v>16</v>
      </c>
      <c r="B16" s="6">
        <v>931368</v>
      </c>
      <c r="C16" s="6">
        <v>1647923</v>
      </c>
      <c r="D16" s="6">
        <v>500000</v>
      </c>
      <c r="E16" s="6">
        <v>400000</v>
      </c>
    </row>
    <row r="17" spans="1:5" ht="12.75">
      <c r="A17" s="8" t="s">
        <v>17</v>
      </c>
      <c r="B17" s="9">
        <f>B19+B20+B21+B22+B23+B24+B25+B26</f>
        <v>3706249</v>
      </c>
      <c r="C17" s="9">
        <f>C19+C20+C21+C22+C23+C24+C25+C26</f>
        <v>2417580</v>
      </c>
      <c r="D17" s="9">
        <f>D19+D20+D21+D22+D23+D24+D25+D26</f>
        <v>1565274</v>
      </c>
      <c r="E17" s="9">
        <f>E19+E20+E21+E22+E23+E24+E25+E26</f>
        <v>3049052</v>
      </c>
    </row>
    <row r="18" spans="1:5" ht="12.75">
      <c r="A18" s="10" t="s">
        <v>18</v>
      </c>
      <c r="B18" s="11"/>
      <c r="C18" s="11"/>
      <c r="D18" s="11"/>
      <c r="E18" s="11"/>
    </row>
    <row r="19" spans="1:5" ht="12.75">
      <c r="A19" s="10" t="s">
        <v>19</v>
      </c>
      <c r="B19" s="11">
        <v>2247383</v>
      </c>
      <c r="C19" s="11">
        <v>2397580</v>
      </c>
      <c r="D19" s="11">
        <v>627800</v>
      </c>
      <c r="E19" s="11">
        <v>543500</v>
      </c>
    </row>
    <row r="20" spans="1:5" ht="12.75">
      <c r="A20" s="10" t="s">
        <v>8</v>
      </c>
      <c r="B20" s="11">
        <v>24530</v>
      </c>
      <c r="C20" s="11">
        <v>20000</v>
      </c>
      <c r="D20" s="11">
        <v>24500</v>
      </c>
      <c r="E20" s="11">
        <v>24000</v>
      </c>
    </row>
    <row r="21" spans="1:5" ht="12.75">
      <c r="A21" s="10" t="s">
        <v>9</v>
      </c>
      <c r="B21" s="11">
        <v>0</v>
      </c>
      <c r="C21" s="11">
        <v>0</v>
      </c>
      <c r="D21" s="11">
        <v>0</v>
      </c>
      <c r="E21" s="11">
        <v>0</v>
      </c>
    </row>
    <row r="22" spans="1:5" ht="12.75">
      <c r="A22" s="10" t="s">
        <v>10</v>
      </c>
      <c r="B22" s="14">
        <v>0</v>
      </c>
      <c r="C22" s="14">
        <v>0</v>
      </c>
      <c r="D22" s="14">
        <v>0</v>
      </c>
      <c r="E22" s="11">
        <v>0</v>
      </c>
    </row>
    <row r="23" spans="1:5" ht="12.75">
      <c r="A23" s="10" t="s">
        <v>11</v>
      </c>
      <c r="B23" s="11">
        <v>980847</v>
      </c>
      <c r="C23" s="11">
        <v>0</v>
      </c>
      <c r="D23" s="11">
        <v>912974</v>
      </c>
      <c r="E23" s="11">
        <v>2481552</v>
      </c>
    </row>
    <row r="24" spans="1:5" ht="12.75">
      <c r="A24" s="10" t="s">
        <v>12</v>
      </c>
      <c r="B24" s="11">
        <v>0</v>
      </c>
      <c r="C24" s="11">
        <v>0</v>
      </c>
      <c r="D24" s="11">
        <v>0</v>
      </c>
      <c r="E24" s="11">
        <v>0</v>
      </c>
    </row>
    <row r="25" spans="1:5" ht="12.75">
      <c r="A25" s="10" t="s">
        <v>13</v>
      </c>
      <c r="B25" s="11">
        <v>0</v>
      </c>
      <c r="C25" s="11">
        <v>0</v>
      </c>
      <c r="D25" s="11">
        <v>0</v>
      </c>
      <c r="E25" s="11">
        <v>0</v>
      </c>
    </row>
    <row r="26" spans="1:5" ht="12.75">
      <c r="A26" s="10" t="s">
        <v>14</v>
      </c>
      <c r="B26" s="11">
        <v>453489</v>
      </c>
      <c r="C26" s="11">
        <v>0</v>
      </c>
      <c r="D26" s="11">
        <v>0</v>
      </c>
      <c r="E26" s="11">
        <v>0</v>
      </c>
    </row>
    <row r="27" spans="1:5" ht="12.75">
      <c r="A27" s="12" t="s">
        <v>20</v>
      </c>
      <c r="B27" s="13">
        <f>B16-B17</f>
        <v>-2774881</v>
      </c>
      <c r="C27" s="13">
        <f>C16-C17</f>
        <v>-769657</v>
      </c>
      <c r="D27" s="13">
        <f>D16-D17</f>
        <v>-1065274</v>
      </c>
      <c r="E27" s="13">
        <f>E16-E17</f>
        <v>-2649052</v>
      </c>
    </row>
    <row r="28" spans="1:5" ht="12.75">
      <c r="A28" s="5" t="s">
        <v>21</v>
      </c>
      <c r="B28" s="6">
        <f>B29+B31+B32+B30</f>
        <v>2068357</v>
      </c>
      <c r="C28" s="6">
        <f>C29+C31+C32+C30</f>
        <v>928608</v>
      </c>
      <c r="D28" s="6">
        <f>D29+D31+D32+D30</f>
        <v>0</v>
      </c>
      <c r="E28" s="6">
        <f>E29+E31+E32+E30</f>
        <v>0</v>
      </c>
    </row>
    <row r="29" spans="1:5" ht="12.75">
      <c r="A29" s="10" t="s">
        <v>22</v>
      </c>
      <c r="B29" s="11">
        <v>1346610</v>
      </c>
      <c r="C29" s="11">
        <v>928608</v>
      </c>
      <c r="D29" s="11">
        <v>0</v>
      </c>
      <c r="E29" s="11">
        <v>0</v>
      </c>
    </row>
    <row r="30" spans="1:5" ht="12.75">
      <c r="A30" s="10" t="s">
        <v>23</v>
      </c>
      <c r="B30" s="11">
        <v>11319</v>
      </c>
      <c r="C30" s="11">
        <v>0</v>
      </c>
      <c r="D30" s="11">
        <v>0</v>
      </c>
      <c r="E30" s="11">
        <v>0</v>
      </c>
    </row>
    <row r="31" spans="1:5" ht="12.75">
      <c r="A31" s="10" t="s">
        <v>24</v>
      </c>
      <c r="B31" s="11">
        <v>481583</v>
      </c>
      <c r="C31" s="11">
        <v>0</v>
      </c>
      <c r="D31" s="11">
        <v>0</v>
      </c>
      <c r="E31" s="11">
        <v>0</v>
      </c>
    </row>
    <row r="32" spans="1:5" ht="12.75">
      <c r="A32" s="10" t="s">
        <v>25</v>
      </c>
      <c r="B32" s="11">
        <v>228845</v>
      </c>
      <c r="C32" s="11">
        <v>0</v>
      </c>
      <c r="D32" s="11">
        <v>0</v>
      </c>
      <c r="E32" s="11">
        <v>0</v>
      </c>
    </row>
    <row r="33" spans="1:5" ht="12.75">
      <c r="A33" s="8" t="s">
        <v>26</v>
      </c>
      <c r="B33" s="9">
        <v>218060</v>
      </c>
      <c r="C33" s="9">
        <v>213318</v>
      </c>
      <c r="D33" s="9">
        <v>213000</v>
      </c>
      <c r="E33" s="9">
        <v>213000</v>
      </c>
    </row>
    <row r="34" spans="1:5" ht="12.75">
      <c r="A34" s="12" t="s">
        <v>27</v>
      </c>
      <c r="B34" s="13">
        <f>B28-B33</f>
        <v>1850297</v>
      </c>
      <c r="C34" s="13">
        <f>C28-C33</f>
        <v>715290</v>
      </c>
      <c r="D34" s="13">
        <f>D28-D33</f>
        <v>-213000</v>
      </c>
      <c r="E34" s="13">
        <f>E28-E33</f>
        <v>-213000</v>
      </c>
    </row>
    <row r="35" spans="1:5" ht="12.75">
      <c r="A35" s="10" t="s">
        <v>28</v>
      </c>
      <c r="B35" s="11">
        <v>-1862555</v>
      </c>
      <c r="C35" s="11">
        <f>C15+C27</f>
        <v>-715290</v>
      </c>
      <c r="D35" s="11">
        <f>D15+D27</f>
        <v>213000</v>
      </c>
      <c r="E35" s="11">
        <f>E15+E27</f>
        <v>213000</v>
      </c>
    </row>
    <row r="36" spans="1:5" ht="12.75">
      <c r="A36" s="2" t="s">
        <v>29</v>
      </c>
      <c r="B36" s="15">
        <f>B15+B27+B34</f>
        <v>0</v>
      </c>
      <c r="C36" s="15">
        <v>0</v>
      </c>
      <c r="D36" s="15">
        <f>D15+D27+D34</f>
        <v>0</v>
      </c>
      <c r="E36" s="15">
        <f>E15+E27+E34</f>
        <v>0</v>
      </c>
    </row>
  </sheetData>
  <mergeCells count="2">
    <mergeCell ref="A2:A3"/>
    <mergeCell ref="B2:E2"/>
  </mergeCells>
  <printOptions/>
  <pageMargins left="0.7875" right="0.7875" top="0.7875" bottom="0.9541666666666666" header="0.5118055555555556" footer="0.7875"/>
  <pageSetup firstPageNumber="46" useFirstPageNumber="1" horizontalDpi="300" verticalDpi="300" orientation="landscape" paperSize="9"/>
  <headerFooter alignWithMargins="0">
    <oddFooter>&amp;C&amp;"Times New Roman,obyčejné"&amp;12&amp;P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0">
      <selection activeCell="A43" sqref="A43"/>
    </sheetView>
  </sheetViews>
  <sheetFormatPr defaultColWidth="12.57421875" defaultRowHeight="12.75"/>
  <cols>
    <col min="1" max="1" width="10.28125" style="0" customWidth="1"/>
    <col min="2" max="3" width="11.57421875" style="0" customWidth="1"/>
    <col min="4" max="4" width="39.57421875" style="0" customWidth="1"/>
    <col min="5" max="16384" width="11.57421875" style="0" customWidth="1"/>
  </cols>
  <sheetData>
    <row r="2" ht="15">
      <c r="A2" s="132" t="s">
        <v>616</v>
      </c>
    </row>
    <row r="3" spans="1:8" ht="12.75">
      <c r="A3" s="232"/>
      <c r="B3" s="232"/>
      <c r="C3" s="232"/>
      <c r="D3" s="232"/>
      <c r="E3" s="232"/>
      <c r="F3" s="232"/>
      <c r="G3" s="232"/>
      <c r="H3" s="233" t="s">
        <v>0</v>
      </c>
    </row>
    <row r="4" spans="1:8" ht="12.75">
      <c r="A4" s="234"/>
      <c r="B4" s="459"/>
      <c r="C4" s="460" t="s">
        <v>361</v>
      </c>
      <c r="D4" s="460"/>
      <c r="E4" s="235" t="s">
        <v>617</v>
      </c>
      <c r="F4" s="235"/>
      <c r="G4" s="235"/>
      <c r="H4" s="235"/>
    </row>
    <row r="5" spans="1:8" ht="12.75">
      <c r="A5" s="461" t="s">
        <v>279</v>
      </c>
      <c r="B5" s="462" t="s">
        <v>280</v>
      </c>
      <c r="C5" s="463" t="s">
        <v>131</v>
      </c>
      <c r="D5" s="464" t="s">
        <v>281</v>
      </c>
      <c r="E5" s="465">
        <v>2009</v>
      </c>
      <c r="F5" s="465">
        <v>2010</v>
      </c>
      <c r="G5" s="466">
        <v>2011</v>
      </c>
      <c r="H5" s="466">
        <v>2012</v>
      </c>
    </row>
    <row r="6" spans="1:8" ht="12.75">
      <c r="A6" s="467"/>
      <c r="B6" s="468" t="s">
        <v>618</v>
      </c>
      <c r="C6" s="463"/>
      <c r="D6" s="469" t="s">
        <v>283</v>
      </c>
      <c r="E6" s="465"/>
      <c r="F6" s="465"/>
      <c r="G6" s="466"/>
      <c r="H6" s="466"/>
    </row>
    <row r="7" spans="1:8" ht="12.75">
      <c r="A7" s="470" t="s">
        <v>619</v>
      </c>
      <c r="B7" s="470"/>
      <c r="C7" s="470"/>
      <c r="D7" s="470"/>
      <c r="E7" s="471">
        <f>E46+E47</f>
        <v>3329996</v>
      </c>
      <c r="F7" s="471">
        <f>F9+F18+F27+F31</f>
        <v>2189974</v>
      </c>
      <c r="G7" s="471">
        <f>G9+G18+G27+G31</f>
        <v>3034974</v>
      </c>
      <c r="H7" s="471">
        <f>H9+H18+H27+H31</f>
        <v>4606552</v>
      </c>
    </row>
    <row r="8" spans="1:8" ht="12.75">
      <c r="A8" s="472" t="s">
        <v>620</v>
      </c>
      <c r="B8" s="473" t="s">
        <v>621</v>
      </c>
      <c r="C8" s="474" t="s">
        <v>622</v>
      </c>
      <c r="D8" s="475"/>
      <c r="E8" s="476">
        <f>E9</f>
        <v>2129493</v>
      </c>
      <c r="F8" s="476">
        <f>F9</f>
        <v>1992000</v>
      </c>
      <c r="G8" s="476">
        <f>G9</f>
        <v>1992000</v>
      </c>
      <c r="H8" s="476">
        <f>H9</f>
        <v>1992000</v>
      </c>
    </row>
    <row r="9" spans="1:8" ht="12.75">
      <c r="A9" s="477"/>
      <c r="B9" s="478"/>
      <c r="C9" s="415" t="s">
        <v>288</v>
      </c>
      <c r="D9" s="416" t="s">
        <v>5</v>
      </c>
      <c r="E9" s="418">
        <f>E10</f>
        <v>2129493</v>
      </c>
      <c r="F9" s="418">
        <v>1992000</v>
      </c>
      <c r="G9" s="419">
        <f>G10</f>
        <v>1992000</v>
      </c>
      <c r="H9" s="419">
        <f>H10</f>
        <v>1992000</v>
      </c>
    </row>
    <row r="10" spans="1:8" ht="12.75">
      <c r="A10" s="477"/>
      <c r="B10" s="478"/>
      <c r="C10" s="420" t="s">
        <v>488</v>
      </c>
      <c r="D10" s="343" t="s">
        <v>623</v>
      </c>
      <c r="E10" s="355">
        <f>E11</f>
        <v>2129493</v>
      </c>
      <c r="F10" s="355">
        <v>1992000</v>
      </c>
      <c r="G10" s="356">
        <f>G11</f>
        <v>1992000</v>
      </c>
      <c r="H10" s="356">
        <f>H11</f>
        <v>1992000</v>
      </c>
    </row>
    <row r="11" spans="1:8" ht="12.75">
      <c r="A11" s="477"/>
      <c r="B11" s="478"/>
      <c r="C11" s="420"/>
      <c r="D11" s="479" t="s">
        <v>624</v>
      </c>
      <c r="E11" s="350">
        <v>2129493</v>
      </c>
      <c r="F11" s="350">
        <v>1992000</v>
      </c>
      <c r="G11" s="351">
        <v>1992000</v>
      </c>
      <c r="H11" s="352">
        <v>1992000</v>
      </c>
    </row>
    <row r="12" spans="1:8" ht="12.75">
      <c r="A12" s="409" t="s">
        <v>625</v>
      </c>
      <c r="B12" s="480" t="s">
        <v>307</v>
      </c>
      <c r="C12" s="481" t="s">
        <v>308</v>
      </c>
      <c r="D12" s="481"/>
      <c r="E12" s="425">
        <f>E13</f>
        <v>15836</v>
      </c>
      <c r="F12" s="425">
        <f>F13</f>
        <v>0</v>
      </c>
      <c r="G12" s="425">
        <f>G13</f>
        <v>0</v>
      </c>
      <c r="H12" s="425">
        <f>H13</f>
        <v>0</v>
      </c>
    </row>
    <row r="13" spans="1:8" ht="12.75">
      <c r="A13" s="477"/>
      <c r="B13" s="478"/>
      <c r="C13" s="415" t="s">
        <v>288</v>
      </c>
      <c r="D13" s="416" t="s">
        <v>5</v>
      </c>
      <c r="E13" s="437">
        <f>E15+E16</f>
        <v>15836</v>
      </c>
      <c r="F13" s="437">
        <f>F14</f>
        <v>0</v>
      </c>
      <c r="G13" s="438">
        <f>G14</f>
        <v>0</v>
      </c>
      <c r="H13" s="438">
        <f>H14</f>
        <v>0</v>
      </c>
    </row>
    <row r="14" spans="1:8" ht="12.75">
      <c r="A14" s="477"/>
      <c r="B14" s="478"/>
      <c r="C14" s="420" t="s">
        <v>289</v>
      </c>
      <c r="D14" s="343" t="s">
        <v>290</v>
      </c>
      <c r="E14" s="344">
        <f>E15+E16</f>
        <v>15836</v>
      </c>
      <c r="F14" s="344">
        <f>F15+F16</f>
        <v>0</v>
      </c>
      <c r="G14" s="344">
        <f>G15+G16</f>
        <v>0</v>
      </c>
      <c r="H14" s="344">
        <f>H15+H16</f>
        <v>0</v>
      </c>
    </row>
    <row r="15" spans="1:8" ht="12.75">
      <c r="A15" s="477"/>
      <c r="B15" s="478"/>
      <c r="C15" s="420"/>
      <c r="D15" s="479" t="s">
        <v>626</v>
      </c>
      <c r="E15" s="350">
        <v>13636</v>
      </c>
      <c r="F15" s="350">
        <v>0</v>
      </c>
      <c r="G15" s="351">
        <v>0</v>
      </c>
      <c r="H15" s="352">
        <v>0</v>
      </c>
    </row>
    <row r="16" spans="1:8" ht="12.75">
      <c r="A16" s="477"/>
      <c r="B16" s="478"/>
      <c r="C16" s="420"/>
      <c r="D16" s="479" t="s">
        <v>627</v>
      </c>
      <c r="E16" s="350">
        <v>2200</v>
      </c>
      <c r="F16" s="350">
        <v>0</v>
      </c>
      <c r="G16" s="351">
        <v>0</v>
      </c>
      <c r="H16" s="352">
        <v>0</v>
      </c>
    </row>
    <row r="17" spans="1:8" ht="12.75">
      <c r="A17" s="423" t="s">
        <v>620</v>
      </c>
      <c r="B17" s="482" t="s">
        <v>294</v>
      </c>
      <c r="C17" s="409" t="s">
        <v>628</v>
      </c>
      <c r="D17" s="409"/>
      <c r="E17" s="425">
        <f>E18</f>
        <v>78825</v>
      </c>
      <c r="F17" s="425">
        <f>F18</f>
        <v>70104</v>
      </c>
      <c r="G17" s="425">
        <f>G18</f>
        <v>0</v>
      </c>
      <c r="H17" s="425">
        <f>H18</f>
        <v>0</v>
      </c>
    </row>
    <row r="18" spans="1:8" ht="12.75">
      <c r="A18" s="483"/>
      <c r="B18" s="199"/>
      <c r="C18" s="415" t="s">
        <v>288</v>
      </c>
      <c r="D18" s="484" t="s">
        <v>5</v>
      </c>
      <c r="E18" s="437">
        <f>E19</f>
        <v>78825</v>
      </c>
      <c r="F18" s="437">
        <f>F19</f>
        <v>70104</v>
      </c>
      <c r="G18" s="437">
        <f>G19</f>
        <v>0</v>
      </c>
      <c r="H18" s="437">
        <f>H19</f>
        <v>0</v>
      </c>
    </row>
    <row r="19" spans="1:8" ht="12.75">
      <c r="A19" s="483"/>
      <c r="B19" s="199"/>
      <c r="C19" s="420" t="s">
        <v>289</v>
      </c>
      <c r="D19" s="343" t="s">
        <v>290</v>
      </c>
      <c r="E19" s="355">
        <f>SUM(E20:E25)</f>
        <v>78825</v>
      </c>
      <c r="F19" s="355">
        <f>F20+F22+F23</f>
        <v>70104</v>
      </c>
      <c r="G19" s="355">
        <f>G20+G22+G23</f>
        <v>0</v>
      </c>
      <c r="H19" s="355">
        <f>H20+H22+H23</f>
        <v>0</v>
      </c>
    </row>
    <row r="20" spans="1:8" ht="12.75">
      <c r="A20" s="483"/>
      <c r="B20" s="199"/>
      <c r="C20" s="199"/>
      <c r="D20" s="362" t="s">
        <v>629</v>
      </c>
      <c r="E20" s="358">
        <v>16651</v>
      </c>
      <c r="F20" s="358">
        <v>0</v>
      </c>
      <c r="G20" s="363">
        <v>0</v>
      </c>
      <c r="H20" s="364">
        <v>0</v>
      </c>
    </row>
    <row r="21" spans="1:8" ht="12.75">
      <c r="A21" s="483"/>
      <c r="B21" s="199"/>
      <c r="C21" s="199"/>
      <c r="D21" s="362" t="s">
        <v>630</v>
      </c>
      <c r="E21" s="358">
        <v>1298</v>
      </c>
      <c r="F21" s="358"/>
      <c r="G21" s="363"/>
      <c r="H21" s="364"/>
    </row>
    <row r="22" spans="1:8" ht="12.75">
      <c r="A22" s="483"/>
      <c r="B22" s="199"/>
      <c r="C22" s="199"/>
      <c r="D22" s="362" t="s">
        <v>631</v>
      </c>
      <c r="E22" s="358">
        <v>60626</v>
      </c>
      <c r="F22" s="358">
        <v>0</v>
      </c>
      <c r="G22" s="363">
        <v>0</v>
      </c>
      <c r="H22" s="364">
        <v>0</v>
      </c>
    </row>
    <row r="23" spans="1:8" ht="12.75">
      <c r="A23" s="483"/>
      <c r="B23" s="199"/>
      <c r="C23" s="199"/>
      <c r="D23" s="485" t="s">
        <v>632</v>
      </c>
      <c r="E23" s="486"/>
      <c r="F23" s="487">
        <v>70104</v>
      </c>
      <c r="G23" s="363">
        <v>0</v>
      </c>
      <c r="H23" s="364">
        <v>0</v>
      </c>
    </row>
    <row r="24" spans="1:8" ht="12.75">
      <c r="A24" s="483"/>
      <c r="B24" s="199"/>
      <c r="C24" s="199"/>
      <c r="D24" s="488" t="s">
        <v>633</v>
      </c>
      <c r="E24" s="486"/>
      <c r="F24" s="486"/>
      <c r="G24" s="363"/>
      <c r="H24" s="364"/>
    </row>
    <row r="25" spans="1:8" ht="12.75">
      <c r="A25" s="483"/>
      <c r="B25" s="199"/>
      <c r="C25" s="199"/>
      <c r="D25" s="488" t="s">
        <v>634</v>
      </c>
      <c r="E25" s="489">
        <v>250</v>
      </c>
      <c r="F25" s="486"/>
      <c r="G25" s="363"/>
      <c r="H25" s="364"/>
    </row>
    <row r="26" spans="1:8" ht="12.75">
      <c r="A26" s="483"/>
      <c r="B26" s="482" t="s">
        <v>635</v>
      </c>
      <c r="C26" s="423" t="s">
        <v>636</v>
      </c>
      <c r="D26" s="423"/>
      <c r="E26" s="411">
        <f>E27</f>
        <v>124995</v>
      </c>
      <c r="F26" s="411">
        <f>F27</f>
        <v>127870</v>
      </c>
      <c r="G26" s="411">
        <f>G27</f>
        <v>130000</v>
      </c>
      <c r="H26" s="411">
        <f>H27</f>
        <v>133000</v>
      </c>
    </row>
    <row r="27" spans="1:8" ht="12.75">
      <c r="A27" s="483"/>
      <c r="B27" s="367"/>
      <c r="C27" s="434" t="s">
        <v>288</v>
      </c>
      <c r="D27" s="435" t="s">
        <v>5</v>
      </c>
      <c r="E27" s="418">
        <v>124995</v>
      </c>
      <c r="F27" s="418">
        <f>F28</f>
        <v>127870</v>
      </c>
      <c r="G27" s="418">
        <f>G28</f>
        <v>130000</v>
      </c>
      <c r="H27" s="418">
        <f>H28</f>
        <v>133000</v>
      </c>
    </row>
    <row r="28" spans="1:8" ht="12.75">
      <c r="A28" s="483"/>
      <c r="B28" s="367"/>
      <c r="C28" s="490" t="s">
        <v>488</v>
      </c>
      <c r="D28" s="369" t="s">
        <v>623</v>
      </c>
      <c r="E28" s="355">
        <v>124995</v>
      </c>
      <c r="F28" s="355">
        <f>F29</f>
        <v>127870</v>
      </c>
      <c r="G28" s="355">
        <f>G29</f>
        <v>130000</v>
      </c>
      <c r="H28" s="355">
        <f>H29</f>
        <v>133000</v>
      </c>
    </row>
    <row r="29" spans="1:8" ht="12.75">
      <c r="A29" s="483"/>
      <c r="B29" s="367"/>
      <c r="C29" s="421"/>
      <c r="D29" s="362" t="s">
        <v>637</v>
      </c>
      <c r="E29" s="358">
        <v>124995</v>
      </c>
      <c r="F29" s="358">
        <v>127870</v>
      </c>
      <c r="G29" s="363">
        <v>130000</v>
      </c>
      <c r="H29" s="364">
        <v>133000</v>
      </c>
    </row>
    <row r="30" spans="1:8" ht="12.75">
      <c r="A30" s="483"/>
      <c r="B30" s="482" t="s">
        <v>294</v>
      </c>
      <c r="C30" s="423" t="s">
        <v>628</v>
      </c>
      <c r="D30" s="423"/>
      <c r="E30" s="425">
        <f>E31</f>
        <v>980847</v>
      </c>
      <c r="F30" s="425">
        <f>F31</f>
        <v>0</v>
      </c>
      <c r="G30" s="425">
        <f>G31</f>
        <v>912974</v>
      </c>
      <c r="H30" s="425">
        <f>H31</f>
        <v>2481552</v>
      </c>
    </row>
    <row r="31" spans="1:8" ht="12.75">
      <c r="A31" s="483"/>
      <c r="B31" s="491"/>
      <c r="C31" s="434" t="s">
        <v>638</v>
      </c>
      <c r="D31" s="435" t="s">
        <v>17</v>
      </c>
      <c r="E31" s="437">
        <f>E33+E42</f>
        <v>980847</v>
      </c>
      <c r="F31" s="438">
        <f>F33+F42</f>
        <v>0</v>
      </c>
      <c r="G31" s="438">
        <f>G33+G42</f>
        <v>912974</v>
      </c>
      <c r="H31" s="438">
        <f>H33+H42</f>
        <v>2481552</v>
      </c>
    </row>
    <row r="32" spans="1:8" ht="12.75">
      <c r="A32" s="483"/>
      <c r="B32" s="491"/>
      <c r="C32" s="490" t="s">
        <v>639</v>
      </c>
      <c r="D32" s="369" t="s">
        <v>640</v>
      </c>
      <c r="E32" s="344">
        <f>E33+E42</f>
        <v>980847</v>
      </c>
      <c r="F32" s="344">
        <v>0</v>
      </c>
      <c r="G32" s="359">
        <f>G34+G35+G36+G37+G39+G40+G41</f>
        <v>912974</v>
      </c>
      <c r="H32" s="359">
        <f>H34+H35+H36+H37+H39+H40+H41</f>
        <v>2481552</v>
      </c>
    </row>
    <row r="33" spans="1:8" ht="12.75">
      <c r="A33" s="483"/>
      <c r="B33" s="491"/>
      <c r="C33" s="420"/>
      <c r="D33" s="479" t="s">
        <v>641</v>
      </c>
      <c r="E33" s="358">
        <f>SUM(E35:E40)</f>
        <v>804905</v>
      </c>
      <c r="F33" s="358">
        <v>0</v>
      </c>
      <c r="G33" s="359">
        <f>G35+G36+G37+G38+G40+G41</f>
        <v>912974</v>
      </c>
      <c r="H33" s="359">
        <f>H35+H36+H37+H38+H40+H41</f>
        <v>2481552</v>
      </c>
    </row>
    <row r="34" spans="1:8" ht="12.75">
      <c r="A34" s="483"/>
      <c r="B34" s="491"/>
      <c r="C34" s="420"/>
      <c r="D34" s="492" t="s">
        <v>18</v>
      </c>
      <c r="E34" s="487"/>
      <c r="F34" s="487"/>
      <c r="G34" s="493"/>
      <c r="H34" s="494"/>
    </row>
    <row r="35" spans="1:8" ht="12.75">
      <c r="A35" s="495" t="s">
        <v>625</v>
      </c>
      <c r="B35" s="491"/>
      <c r="C35" s="420"/>
      <c r="D35" s="492" t="s">
        <v>642</v>
      </c>
      <c r="E35" s="487">
        <v>197562</v>
      </c>
      <c r="F35" s="487">
        <v>0</v>
      </c>
      <c r="G35" s="493">
        <v>200000</v>
      </c>
      <c r="H35" s="494">
        <v>200000</v>
      </c>
    </row>
    <row r="36" spans="1:8" ht="12.75">
      <c r="A36" s="495" t="s">
        <v>226</v>
      </c>
      <c r="B36" s="491"/>
      <c r="C36" s="420"/>
      <c r="D36" s="492" t="s">
        <v>643</v>
      </c>
      <c r="E36" s="487">
        <v>44642</v>
      </c>
      <c r="F36" s="487">
        <v>0</v>
      </c>
      <c r="G36" s="493">
        <v>200000</v>
      </c>
      <c r="H36" s="494">
        <v>200000</v>
      </c>
    </row>
    <row r="37" spans="1:8" ht="12.75">
      <c r="A37" s="495"/>
      <c r="B37" s="491"/>
      <c r="C37" s="420"/>
      <c r="D37" s="492" t="s">
        <v>644</v>
      </c>
      <c r="E37" s="487">
        <v>66388</v>
      </c>
      <c r="F37" s="487">
        <v>0</v>
      </c>
      <c r="G37" s="493">
        <v>0</v>
      </c>
      <c r="H37" s="494">
        <v>0</v>
      </c>
    </row>
    <row r="38" spans="1:8" ht="12.75">
      <c r="A38" s="495"/>
      <c r="B38" s="491"/>
      <c r="C38" s="420"/>
      <c r="D38" s="492" t="s">
        <v>645</v>
      </c>
      <c r="E38" s="487">
        <v>346940</v>
      </c>
      <c r="F38" s="487">
        <v>0</v>
      </c>
      <c r="G38" s="493">
        <v>0</v>
      </c>
      <c r="H38" s="494">
        <v>0</v>
      </c>
    </row>
    <row r="39" spans="1:8" ht="12.75">
      <c r="A39" s="495" t="s">
        <v>646</v>
      </c>
      <c r="B39" s="491"/>
      <c r="C39" s="420"/>
      <c r="D39" s="439" t="s">
        <v>647</v>
      </c>
      <c r="E39" s="358">
        <v>99582</v>
      </c>
      <c r="F39" s="358">
        <v>0</v>
      </c>
      <c r="G39" s="359">
        <v>0</v>
      </c>
      <c r="H39" s="359">
        <v>0</v>
      </c>
    </row>
    <row r="40" spans="1:8" ht="12.75">
      <c r="A40" s="496"/>
      <c r="B40" s="491"/>
      <c r="C40" s="420"/>
      <c r="D40" s="439" t="s">
        <v>648</v>
      </c>
      <c r="E40" s="358">
        <v>49791</v>
      </c>
      <c r="F40" s="358">
        <v>0</v>
      </c>
      <c r="G40" s="359">
        <v>0</v>
      </c>
      <c r="H40" s="358">
        <v>0</v>
      </c>
    </row>
    <row r="41" spans="1:8" ht="12.75">
      <c r="A41" s="496"/>
      <c r="B41" s="491"/>
      <c r="C41" s="420"/>
      <c r="D41" s="439" t="s">
        <v>649</v>
      </c>
      <c r="E41" s="358"/>
      <c r="F41" s="358">
        <v>0</v>
      </c>
      <c r="G41" s="359">
        <v>512974</v>
      </c>
      <c r="H41" s="358">
        <v>2081552</v>
      </c>
    </row>
    <row r="42" spans="1:8" ht="12.75">
      <c r="A42" s="495" t="s">
        <v>226</v>
      </c>
      <c r="B42" s="491"/>
      <c r="C42" s="420"/>
      <c r="D42" s="439" t="s">
        <v>650</v>
      </c>
      <c r="E42" s="358">
        <f>E44+E45</f>
        <v>175942</v>
      </c>
      <c r="F42" s="358">
        <v>0</v>
      </c>
      <c r="G42" s="359">
        <v>0</v>
      </c>
      <c r="H42" s="359">
        <v>0</v>
      </c>
    </row>
    <row r="43" spans="1:8" ht="12.75">
      <c r="A43" s="497"/>
      <c r="B43" s="491"/>
      <c r="C43" s="420"/>
      <c r="D43" s="439" t="s">
        <v>18</v>
      </c>
      <c r="E43" s="358"/>
      <c r="F43" s="358"/>
      <c r="G43" s="359"/>
      <c r="H43" s="358"/>
    </row>
    <row r="44" spans="1:8" ht="12.75">
      <c r="A44" s="497"/>
      <c r="B44" s="491"/>
      <c r="C44" s="420"/>
      <c r="D44" s="216" t="s">
        <v>651</v>
      </c>
      <c r="E44" s="177">
        <v>142748</v>
      </c>
      <c r="F44" s="177">
        <v>0</v>
      </c>
      <c r="G44" s="216">
        <v>0</v>
      </c>
      <c r="H44" s="216">
        <v>0</v>
      </c>
    </row>
    <row r="45" spans="1:8" ht="12.75">
      <c r="A45" s="497"/>
      <c r="B45" s="491"/>
      <c r="C45" s="420"/>
      <c r="D45" s="498" t="s">
        <v>652</v>
      </c>
      <c r="E45" s="499">
        <v>33194</v>
      </c>
      <c r="F45" s="499">
        <v>0</v>
      </c>
      <c r="G45" s="498">
        <v>0</v>
      </c>
      <c r="H45" s="500">
        <v>0</v>
      </c>
    </row>
    <row r="46" spans="1:8" ht="12.75">
      <c r="A46" s="228" t="s">
        <v>653</v>
      </c>
      <c r="B46" s="228"/>
      <c r="C46" s="228"/>
      <c r="D46" s="228" t="s">
        <v>654</v>
      </c>
      <c r="E46" s="501">
        <f>E9+E13+E18+E27</f>
        <v>2349149</v>
      </c>
      <c r="F46" s="501">
        <f>F9+F18+F27</f>
        <v>2189974</v>
      </c>
      <c r="G46" s="501">
        <f>G9+G18+G27</f>
        <v>2122000</v>
      </c>
      <c r="H46" s="501">
        <f>H9+H18+H27</f>
        <v>2125000</v>
      </c>
    </row>
    <row r="47" spans="1:8" ht="12.75">
      <c r="A47" s="228"/>
      <c r="B47" s="228"/>
      <c r="C47" s="228"/>
      <c r="D47" s="502" t="s">
        <v>655</v>
      </c>
      <c r="E47" s="503">
        <f>E31</f>
        <v>980847</v>
      </c>
      <c r="F47" s="503">
        <f>F31</f>
        <v>0</v>
      </c>
      <c r="G47" s="503">
        <f>G31</f>
        <v>912974</v>
      </c>
      <c r="H47" s="504">
        <f>H31</f>
        <v>2481552</v>
      </c>
    </row>
  </sheetData>
  <mergeCells count="29">
    <mergeCell ref="C4:D4"/>
    <mergeCell ref="E4:H4"/>
    <mergeCell ref="E5:E6"/>
    <mergeCell ref="F5:F6"/>
    <mergeCell ref="G5:G6"/>
    <mergeCell ref="H5:H6"/>
    <mergeCell ref="A7:D7"/>
    <mergeCell ref="A9:A11"/>
    <mergeCell ref="B9:B11"/>
    <mergeCell ref="C12:D12"/>
    <mergeCell ref="A13:A16"/>
    <mergeCell ref="B13:B16"/>
    <mergeCell ref="C17:D17"/>
    <mergeCell ref="A18:A34"/>
    <mergeCell ref="B18:B25"/>
    <mergeCell ref="C20:C25"/>
    <mergeCell ref="E23:E24"/>
    <mergeCell ref="F23:F24"/>
    <mergeCell ref="G23:G24"/>
    <mergeCell ref="H23:H24"/>
    <mergeCell ref="C26:D26"/>
    <mergeCell ref="B27:B29"/>
    <mergeCell ref="C30:D30"/>
    <mergeCell ref="B31:B45"/>
    <mergeCell ref="C33:C45"/>
    <mergeCell ref="A37:A38"/>
    <mergeCell ref="A40:A41"/>
    <mergeCell ref="A43:A45"/>
    <mergeCell ref="A46:C47"/>
  </mergeCells>
  <printOptions/>
  <pageMargins left="0.7875" right="0.7875" top="0.7875" bottom="0.9541666666666666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28">
      <selection activeCell="A59" sqref="A59"/>
    </sheetView>
  </sheetViews>
  <sheetFormatPr defaultColWidth="12.57421875" defaultRowHeight="12.75"/>
  <cols>
    <col min="1" max="1" width="9.421875" style="0" customWidth="1"/>
    <col min="2" max="3" width="11.57421875" style="0" customWidth="1"/>
    <col min="4" max="4" width="47.140625" style="0" customWidth="1"/>
    <col min="5" max="16384" width="11.57421875" style="0" customWidth="1"/>
  </cols>
  <sheetData>
    <row r="1" spans="1:8" ht="12.75">
      <c r="A1" s="505"/>
      <c r="B1" s="505"/>
      <c r="C1" s="505"/>
      <c r="D1" s="506"/>
      <c r="E1" s="507"/>
      <c r="F1" s="507"/>
      <c r="G1" s="508"/>
      <c r="H1" s="509"/>
    </row>
    <row r="2" spans="1:8" ht="15">
      <c r="A2" s="27" t="s">
        <v>656</v>
      </c>
      <c r="B2" s="27"/>
      <c r="C2" s="27"/>
      <c r="D2" s="27"/>
      <c r="E2" s="507"/>
      <c r="F2" s="507"/>
      <c r="G2" s="508"/>
      <c r="H2" s="509"/>
    </row>
    <row r="3" spans="1:8" ht="12.75">
      <c r="A3" s="505"/>
      <c r="B3" s="505"/>
      <c r="C3" s="505"/>
      <c r="D3" s="506"/>
      <c r="E3" s="507"/>
      <c r="F3" s="507"/>
      <c r="G3" s="508"/>
      <c r="H3" s="505" t="s">
        <v>0</v>
      </c>
    </row>
    <row r="4" spans="1:8" ht="12.75">
      <c r="A4" s="138"/>
      <c r="B4" s="138"/>
      <c r="C4" s="510"/>
      <c r="D4" s="511" t="s">
        <v>657</v>
      </c>
      <c r="E4" s="141" t="s">
        <v>658</v>
      </c>
      <c r="F4" s="141"/>
      <c r="G4" s="512"/>
      <c r="H4" s="138"/>
    </row>
    <row r="5" spans="1:8" ht="12.75">
      <c r="A5" s="393" t="s">
        <v>279</v>
      </c>
      <c r="B5" s="513" t="s">
        <v>280</v>
      </c>
      <c r="C5" s="395" t="s">
        <v>131</v>
      </c>
      <c r="D5" s="514" t="s">
        <v>281</v>
      </c>
      <c r="E5" s="515">
        <v>2009</v>
      </c>
      <c r="F5" s="465">
        <v>2010</v>
      </c>
      <c r="G5" s="516">
        <v>2011</v>
      </c>
      <c r="H5" s="516">
        <v>2012</v>
      </c>
    </row>
    <row r="6" spans="1:8" ht="12.75">
      <c r="A6" s="400"/>
      <c r="B6" s="401" t="s">
        <v>510</v>
      </c>
      <c r="C6" s="402"/>
      <c r="D6" s="517" t="s">
        <v>283</v>
      </c>
      <c r="E6" s="515"/>
      <c r="F6" s="465"/>
      <c r="G6" s="516"/>
      <c r="H6" s="516"/>
    </row>
    <row r="7" spans="1:8" ht="12.75">
      <c r="A7" s="518" t="s">
        <v>656</v>
      </c>
      <c r="B7" s="518"/>
      <c r="C7" s="518"/>
      <c r="D7" s="518"/>
      <c r="E7" s="519">
        <f>E8+E12+E36+E42+E59</f>
        <v>606684</v>
      </c>
      <c r="F7" s="520">
        <f>F8+F12+F36+F42+F51+F55+F59</f>
        <v>487838</v>
      </c>
      <c r="G7" s="405">
        <v>387688</v>
      </c>
      <c r="H7" s="521">
        <v>387688</v>
      </c>
    </row>
    <row r="8" spans="1:8" ht="12.75">
      <c r="A8" s="407" t="s">
        <v>232</v>
      </c>
      <c r="B8" s="408" t="s">
        <v>311</v>
      </c>
      <c r="C8" s="522" t="s">
        <v>659</v>
      </c>
      <c r="D8" s="522"/>
      <c r="E8" s="523">
        <f>E9</f>
        <v>201620</v>
      </c>
      <c r="F8" s="523">
        <f>F9</f>
        <v>211000</v>
      </c>
      <c r="G8" s="523">
        <f>G9</f>
        <v>193000</v>
      </c>
      <c r="H8" s="523">
        <f>H9</f>
        <v>193000</v>
      </c>
    </row>
    <row r="9" spans="1:8" ht="12.75">
      <c r="A9" s="524"/>
      <c r="B9" s="525"/>
      <c r="C9" s="415" t="s">
        <v>288</v>
      </c>
      <c r="D9" s="416" t="s">
        <v>5</v>
      </c>
      <c r="E9" s="417">
        <v>201620</v>
      </c>
      <c r="F9" s="417">
        <f>F10</f>
        <v>211000</v>
      </c>
      <c r="G9" s="417">
        <v>193000</v>
      </c>
      <c r="H9" s="169">
        <v>193000</v>
      </c>
    </row>
    <row r="10" spans="1:8" ht="12.75">
      <c r="A10" s="524"/>
      <c r="B10" s="525"/>
      <c r="C10" s="420" t="s">
        <v>488</v>
      </c>
      <c r="D10" s="343" t="s">
        <v>623</v>
      </c>
      <c r="E10" s="357">
        <v>201620</v>
      </c>
      <c r="F10" s="357">
        <f>F11</f>
        <v>211000</v>
      </c>
      <c r="G10" s="357"/>
      <c r="H10" s="216"/>
    </row>
    <row r="11" spans="1:8" ht="12.75">
      <c r="A11" s="524"/>
      <c r="B11" s="525"/>
      <c r="C11" s="420"/>
      <c r="D11" s="526" t="s">
        <v>660</v>
      </c>
      <c r="E11" s="360">
        <v>201620</v>
      </c>
      <c r="F11" s="360">
        <v>211000</v>
      </c>
      <c r="G11" s="360"/>
      <c r="H11" s="358"/>
    </row>
    <row r="12" spans="1:8" ht="12.75">
      <c r="A12" s="407" t="s">
        <v>661</v>
      </c>
      <c r="B12" s="408" t="s">
        <v>662</v>
      </c>
      <c r="C12" s="409" t="s">
        <v>663</v>
      </c>
      <c r="D12" s="409"/>
      <c r="E12" s="410">
        <f>E13</f>
        <v>55435</v>
      </c>
      <c r="F12" s="410">
        <f>F13</f>
        <v>50000</v>
      </c>
      <c r="G12" s="410">
        <f>G13</f>
        <v>50000</v>
      </c>
      <c r="H12" s="410">
        <f>H13</f>
        <v>50000</v>
      </c>
    </row>
    <row r="13" spans="1:8" ht="12.75">
      <c r="A13" s="413"/>
      <c r="B13" s="413"/>
      <c r="C13" s="415" t="s">
        <v>288</v>
      </c>
      <c r="D13" s="416" t="s">
        <v>5</v>
      </c>
      <c r="E13" s="417">
        <f>E16+E29</f>
        <v>55435</v>
      </c>
      <c r="F13" s="417">
        <v>50000</v>
      </c>
      <c r="G13" s="417">
        <v>50000</v>
      </c>
      <c r="H13" s="169">
        <v>50000</v>
      </c>
    </row>
    <row r="14" spans="1:8" ht="12.75">
      <c r="A14" s="413"/>
      <c r="B14" s="413"/>
      <c r="C14" s="527" t="s">
        <v>373</v>
      </c>
      <c r="D14" s="528" t="s">
        <v>664</v>
      </c>
      <c r="E14" s="529">
        <v>0</v>
      </c>
      <c r="F14" s="529">
        <v>50</v>
      </c>
      <c r="G14" s="529"/>
      <c r="H14" s="530"/>
    </row>
    <row r="15" spans="1:8" ht="12.75">
      <c r="A15" s="413"/>
      <c r="B15" s="413"/>
      <c r="C15" s="531"/>
      <c r="D15" s="532" t="s">
        <v>665</v>
      </c>
      <c r="E15" s="533">
        <v>0</v>
      </c>
      <c r="F15" s="533">
        <v>50</v>
      </c>
      <c r="G15" s="533"/>
      <c r="H15" s="530"/>
    </row>
    <row r="16" spans="1:8" ht="12.75">
      <c r="A16" s="413"/>
      <c r="B16" s="413"/>
      <c r="C16" s="420" t="s">
        <v>289</v>
      </c>
      <c r="D16" s="343" t="s">
        <v>290</v>
      </c>
      <c r="E16" s="357">
        <f>SUM(E17:E28)</f>
        <v>48140</v>
      </c>
      <c r="F16" s="357">
        <v>42350</v>
      </c>
      <c r="G16" s="357">
        <v>42350</v>
      </c>
      <c r="H16" s="173">
        <v>42350</v>
      </c>
    </row>
    <row r="17" spans="1:8" ht="12.75">
      <c r="A17" s="413"/>
      <c r="B17" s="413"/>
      <c r="C17" s="420"/>
      <c r="D17" s="349" t="s">
        <v>666</v>
      </c>
      <c r="E17" s="360">
        <v>2000</v>
      </c>
      <c r="F17" s="360">
        <v>0</v>
      </c>
      <c r="G17" s="357"/>
      <c r="H17" s="173"/>
    </row>
    <row r="18" spans="1:8" ht="12.75">
      <c r="A18" s="413"/>
      <c r="B18" s="413"/>
      <c r="C18" s="420"/>
      <c r="D18" s="534" t="s">
        <v>667</v>
      </c>
      <c r="E18" s="535">
        <v>4489</v>
      </c>
      <c r="F18" s="536">
        <v>5000</v>
      </c>
      <c r="G18" s="537"/>
      <c r="H18" s="358"/>
    </row>
    <row r="19" spans="1:8" ht="12.75">
      <c r="A19" s="413"/>
      <c r="B19" s="413"/>
      <c r="C19" s="420"/>
      <c r="D19" s="534" t="s">
        <v>668</v>
      </c>
      <c r="E19" s="535">
        <v>296</v>
      </c>
      <c r="F19" s="536">
        <v>450</v>
      </c>
      <c r="G19" s="537"/>
      <c r="H19" s="358"/>
    </row>
    <row r="20" spans="1:8" ht="12.75">
      <c r="A20" s="413"/>
      <c r="B20" s="413"/>
      <c r="C20" s="420"/>
      <c r="D20" s="362" t="s">
        <v>669</v>
      </c>
      <c r="E20" s="352">
        <v>6679</v>
      </c>
      <c r="F20" s="350">
        <v>7000</v>
      </c>
      <c r="G20" s="351"/>
      <c r="H20" s="358"/>
    </row>
    <row r="21" spans="1:8" ht="12.75">
      <c r="A21" s="413"/>
      <c r="B21" s="413"/>
      <c r="C21" s="420"/>
      <c r="D21" s="362" t="s">
        <v>670</v>
      </c>
      <c r="E21" s="352">
        <v>32</v>
      </c>
      <c r="F21" s="350">
        <v>200</v>
      </c>
      <c r="G21" s="351"/>
      <c r="H21" s="358"/>
    </row>
    <row r="22" spans="1:8" ht="12.75">
      <c r="A22" s="413"/>
      <c r="B22" s="413"/>
      <c r="C22" s="420"/>
      <c r="D22" s="362" t="s">
        <v>671</v>
      </c>
      <c r="E22" s="352">
        <v>8579</v>
      </c>
      <c r="F22" s="350">
        <v>7000</v>
      </c>
      <c r="G22" s="351"/>
      <c r="H22" s="358"/>
    </row>
    <row r="23" spans="1:8" ht="12.75">
      <c r="A23" s="413"/>
      <c r="B23" s="413"/>
      <c r="C23" s="420"/>
      <c r="D23" s="362" t="s">
        <v>672</v>
      </c>
      <c r="E23" s="352">
        <v>9478</v>
      </c>
      <c r="F23" s="350">
        <v>7200</v>
      </c>
      <c r="G23" s="351"/>
      <c r="H23" s="358"/>
    </row>
    <row r="24" spans="1:8" ht="12.75">
      <c r="A24" s="413"/>
      <c r="B24" s="413"/>
      <c r="C24" s="420"/>
      <c r="D24" s="362" t="s">
        <v>673</v>
      </c>
      <c r="E24" s="352">
        <v>4475</v>
      </c>
      <c r="F24" s="350">
        <v>4500</v>
      </c>
      <c r="G24" s="351"/>
      <c r="H24" s="358"/>
    </row>
    <row r="25" spans="1:8" ht="12.75">
      <c r="A25" s="413"/>
      <c r="B25" s="413"/>
      <c r="C25" s="420"/>
      <c r="D25" s="362" t="s">
        <v>674</v>
      </c>
      <c r="E25" s="352">
        <v>4647</v>
      </c>
      <c r="F25" s="350">
        <v>4700</v>
      </c>
      <c r="G25" s="351"/>
      <c r="H25" s="358"/>
    </row>
    <row r="26" spans="1:8" ht="12.75">
      <c r="A26" s="413"/>
      <c r="B26" s="413"/>
      <c r="C26" s="420"/>
      <c r="D26" s="362" t="s">
        <v>675</v>
      </c>
      <c r="E26" s="352">
        <v>1162</v>
      </c>
      <c r="F26" s="350">
        <v>0</v>
      </c>
      <c r="G26" s="351"/>
      <c r="H26" s="358"/>
    </row>
    <row r="27" spans="1:8" ht="12.75">
      <c r="A27" s="413"/>
      <c r="B27" s="413"/>
      <c r="C27" s="420"/>
      <c r="D27" s="362" t="s">
        <v>676</v>
      </c>
      <c r="E27" s="352">
        <v>5311</v>
      </c>
      <c r="F27" s="350">
        <v>5300</v>
      </c>
      <c r="G27" s="351"/>
      <c r="H27" s="358"/>
    </row>
    <row r="28" spans="1:8" ht="12.75">
      <c r="A28" s="413"/>
      <c r="B28" s="413"/>
      <c r="C28" s="420"/>
      <c r="D28" s="538" t="s">
        <v>677</v>
      </c>
      <c r="E28" s="539">
        <v>992</v>
      </c>
      <c r="F28" s="540">
        <v>1000</v>
      </c>
      <c r="G28" s="541"/>
      <c r="H28" s="542"/>
    </row>
    <row r="29" spans="1:8" ht="12.75">
      <c r="A29" s="413"/>
      <c r="B29" s="413"/>
      <c r="C29" s="490"/>
      <c r="D29" s="369" t="s">
        <v>623</v>
      </c>
      <c r="E29" s="346">
        <f>SUM(E30:E32)</f>
        <v>7295</v>
      </c>
      <c r="F29" s="346">
        <v>7600</v>
      </c>
      <c r="G29" s="346">
        <v>7600</v>
      </c>
      <c r="H29" s="173">
        <v>7600</v>
      </c>
    </row>
    <row r="30" spans="1:8" ht="12.75">
      <c r="A30" s="413"/>
      <c r="B30" s="413"/>
      <c r="C30" s="421"/>
      <c r="D30" s="362" t="s">
        <v>678</v>
      </c>
      <c r="E30" s="352">
        <v>600</v>
      </c>
      <c r="F30" s="350">
        <v>600</v>
      </c>
      <c r="G30" s="351"/>
      <c r="H30" s="358"/>
    </row>
    <row r="31" spans="1:8" ht="12.75">
      <c r="A31" s="413"/>
      <c r="B31" s="413"/>
      <c r="C31" s="421"/>
      <c r="D31" s="362" t="s">
        <v>679</v>
      </c>
      <c r="E31" s="352">
        <v>1716</v>
      </c>
      <c r="F31" s="350">
        <v>2000</v>
      </c>
      <c r="G31" s="351"/>
      <c r="H31" s="358"/>
    </row>
    <row r="32" spans="1:8" ht="12.75">
      <c r="A32" s="413"/>
      <c r="B32" s="413"/>
      <c r="C32" s="421"/>
      <c r="D32" s="362" t="s">
        <v>680</v>
      </c>
      <c r="E32" s="352">
        <v>4979</v>
      </c>
      <c r="F32" s="350">
        <v>5000</v>
      </c>
      <c r="G32" s="351"/>
      <c r="H32" s="358"/>
    </row>
    <row r="33" spans="1:8" ht="12.75">
      <c r="A33" s="413"/>
      <c r="B33" s="413"/>
      <c r="C33" s="434" t="s">
        <v>638</v>
      </c>
      <c r="D33" s="435" t="s">
        <v>681</v>
      </c>
      <c r="E33" s="436">
        <v>0</v>
      </c>
      <c r="F33" s="437">
        <v>0</v>
      </c>
      <c r="G33" s="438">
        <v>0</v>
      </c>
      <c r="H33" s="169">
        <v>0</v>
      </c>
    </row>
    <row r="34" spans="1:8" ht="12.75">
      <c r="A34" s="413"/>
      <c r="B34" s="413"/>
      <c r="C34" s="490" t="s">
        <v>639</v>
      </c>
      <c r="D34" s="369" t="s">
        <v>682</v>
      </c>
      <c r="E34" s="346">
        <v>0</v>
      </c>
      <c r="F34" s="344">
        <v>0</v>
      </c>
      <c r="G34" s="345"/>
      <c r="H34" s="173"/>
    </row>
    <row r="35" spans="1:8" ht="12.75">
      <c r="A35" s="413"/>
      <c r="B35" s="413"/>
      <c r="C35" s="421"/>
      <c r="D35" s="362" t="s">
        <v>683</v>
      </c>
      <c r="E35" s="352">
        <v>0</v>
      </c>
      <c r="F35" s="350">
        <v>0</v>
      </c>
      <c r="G35" s="351"/>
      <c r="H35" s="358"/>
    </row>
    <row r="36" spans="1:8" ht="12.75">
      <c r="A36" s="407" t="s">
        <v>236</v>
      </c>
      <c r="B36" s="407" t="s">
        <v>684</v>
      </c>
      <c r="C36" s="423" t="s">
        <v>685</v>
      </c>
      <c r="D36" s="423"/>
      <c r="E36" s="424">
        <f>E37</f>
        <v>64396</v>
      </c>
      <c r="F36" s="424">
        <f>F37</f>
        <v>62000</v>
      </c>
      <c r="G36" s="424">
        <f>G37</f>
        <v>62000</v>
      </c>
      <c r="H36" s="424">
        <f>H37</f>
        <v>62000</v>
      </c>
    </row>
    <row r="37" spans="1:8" ht="12.75">
      <c r="A37" s="199"/>
      <c r="B37" s="543"/>
      <c r="C37" s="544" t="s">
        <v>288</v>
      </c>
      <c r="D37" s="435" t="s">
        <v>5</v>
      </c>
      <c r="E37" s="436">
        <f>E38+E40</f>
        <v>64396</v>
      </c>
      <c r="F37" s="437">
        <v>62000</v>
      </c>
      <c r="G37" s="438">
        <v>62000</v>
      </c>
      <c r="H37" s="169">
        <v>62000</v>
      </c>
    </row>
    <row r="38" spans="1:8" ht="12.75">
      <c r="A38" s="199"/>
      <c r="B38" s="543"/>
      <c r="C38" s="545">
        <v>630</v>
      </c>
      <c r="D38" s="441" t="s">
        <v>686</v>
      </c>
      <c r="E38" s="546">
        <f>E39</f>
        <v>16099</v>
      </c>
      <c r="F38" s="547">
        <v>0</v>
      </c>
      <c r="G38" s="548"/>
      <c r="H38" s="549"/>
    </row>
    <row r="39" spans="1:8" ht="12.75">
      <c r="A39" s="199"/>
      <c r="B39" s="543"/>
      <c r="C39" s="550" t="s">
        <v>289</v>
      </c>
      <c r="D39" s="479" t="s">
        <v>687</v>
      </c>
      <c r="E39" s="360">
        <v>16099</v>
      </c>
      <c r="F39" s="551">
        <v>0</v>
      </c>
      <c r="G39" s="548"/>
      <c r="H39" s="549"/>
    </row>
    <row r="40" spans="1:8" ht="12.75">
      <c r="A40" s="199"/>
      <c r="B40" s="543"/>
      <c r="C40" s="552" t="s">
        <v>488</v>
      </c>
      <c r="D40" s="369" t="s">
        <v>397</v>
      </c>
      <c r="E40" s="547">
        <f>E41</f>
        <v>48297</v>
      </c>
      <c r="F40" s="344">
        <v>62000</v>
      </c>
      <c r="G40" s="553"/>
      <c r="H40" s="173"/>
    </row>
    <row r="41" spans="1:8" ht="12.75">
      <c r="A41" s="199"/>
      <c r="B41" s="543"/>
      <c r="C41" s="433"/>
      <c r="D41" s="349" t="s">
        <v>688</v>
      </c>
      <c r="E41" s="360">
        <v>48297</v>
      </c>
      <c r="F41" s="358">
        <v>62000</v>
      </c>
      <c r="G41" s="554"/>
      <c r="H41" s="358"/>
    </row>
    <row r="42" spans="1:8" ht="12.75">
      <c r="A42" s="407" t="s">
        <v>689</v>
      </c>
      <c r="B42" s="407" t="s">
        <v>690</v>
      </c>
      <c r="C42" s="409" t="s">
        <v>691</v>
      </c>
      <c r="D42" s="409"/>
      <c r="E42" s="410">
        <f>E43+E52+E56</f>
        <v>285233</v>
      </c>
      <c r="F42" s="410">
        <f>F43</f>
        <v>159838</v>
      </c>
      <c r="G42" s="410">
        <f>G43</f>
        <v>77688</v>
      </c>
      <c r="H42" s="410">
        <f>H43</f>
        <v>77688</v>
      </c>
    </row>
    <row r="43" spans="1:8" ht="12.75">
      <c r="A43" s="199"/>
      <c r="B43" s="199"/>
      <c r="C43" s="415" t="s">
        <v>288</v>
      </c>
      <c r="D43" s="446" t="s">
        <v>5</v>
      </c>
      <c r="E43" s="417">
        <f>E44</f>
        <v>269206</v>
      </c>
      <c r="F43" s="417">
        <f>F44</f>
        <v>159838</v>
      </c>
      <c r="G43" s="555">
        <v>77688</v>
      </c>
      <c r="H43" s="169">
        <v>77688</v>
      </c>
    </row>
    <row r="44" spans="1:8" ht="12.75">
      <c r="A44" s="199"/>
      <c r="B44" s="199"/>
      <c r="C44" s="556" t="s">
        <v>488</v>
      </c>
      <c r="D44" s="343" t="s">
        <v>623</v>
      </c>
      <c r="E44" s="529">
        <f>SUM(E45:E50)</f>
        <v>269206</v>
      </c>
      <c r="F44" s="557">
        <f>SUM(F45:F50)</f>
        <v>159838</v>
      </c>
      <c r="G44" s="558"/>
      <c r="H44" s="199"/>
    </row>
    <row r="45" spans="1:8" ht="12.75">
      <c r="A45" s="199"/>
      <c r="B45" s="199"/>
      <c r="C45" s="199"/>
      <c r="D45" s="559" t="s">
        <v>692</v>
      </c>
      <c r="E45" s="533">
        <v>195817</v>
      </c>
      <c r="F45" s="533">
        <v>33978</v>
      </c>
      <c r="G45" s="199"/>
      <c r="H45" s="199"/>
    </row>
    <row r="46" spans="1:8" ht="12.75">
      <c r="A46" s="199"/>
      <c r="B46" s="199"/>
      <c r="C46" s="199"/>
      <c r="D46" s="559" t="s">
        <v>693</v>
      </c>
      <c r="E46" s="533">
        <v>0</v>
      </c>
      <c r="F46" s="533">
        <v>33194</v>
      </c>
      <c r="G46" s="199"/>
      <c r="H46" s="199"/>
    </row>
    <row r="47" spans="1:8" ht="12.75">
      <c r="A47" s="199"/>
      <c r="B47" s="199"/>
      <c r="C47" s="199"/>
      <c r="D47" s="559" t="s">
        <v>694</v>
      </c>
      <c r="E47" s="533">
        <v>0</v>
      </c>
      <c r="F47" s="533">
        <v>10000</v>
      </c>
      <c r="G47" s="199"/>
      <c r="H47" s="199"/>
    </row>
    <row r="48" spans="1:8" ht="12.75">
      <c r="A48" s="199"/>
      <c r="B48" s="199"/>
      <c r="C48" s="199"/>
      <c r="D48" s="559" t="s">
        <v>695</v>
      </c>
      <c r="E48" s="533">
        <v>20903</v>
      </c>
      <c r="F48" s="533"/>
      <c r="G48" s="199"/>
      <c r="H48" s="199"/>
    </row>
    <row r="49" spans="1:8" ht="12.75">
      <c r="A49" s="199"/>
      <c r="B49" s="199"/>
      <c r="C49" s="199"/>
      <c r="D49" s="559" t="s">
        <v>696</v>
      </c>
      <c r="E49" s="533">
        <v>16597</v>
      </c>
      <c r="F49" s="533">
        <v>16000</v>
      </c>
      <c r="G49" s="199"/>
      <c r="H49" s="199"/>
    </row>
    <row r="50" spans="1:8" ht="12.75">
      <c r="A50" s="199"/>
      <c r="B50" s="199"/>
      <c r="C50" s="199"/>
      <c r="D50" s="559" t="s">
        <v>697</v>
      </c>
      <c r="E50" s="533">
        <v>35889</v>
      </c>
      <c r="F50" s="533">
        <v>66666</v>
      </c>
      <c r="G50" s="199"/>
      <c r="H50" s="199"/>
    </row>
    <row r="51" spans="1:8" ht="12.75">
      <c r="A51" s="199"/>
      <c r="B51" s="560" t="s">
        <v>311</v>
      </c>
      <c r="C51" s="561" t="s">
        <v>698</v>
      </c>
      <c r="D51" s="561"/>
      <c r="E51" s="160">
        <f>E52</f>
        <v>3850</v>
      </c>
      <c r="F51" s="160">
        <f>F52</f>
        <v>0</v>
      </c>
      <c r="G51" s="160">
        <f>G52</f>
        <v>0</v>
      </c>
      <c r="H51" s="160">
        <f>H52</f>
        <v>0</v>
      </c>
    </row>
    <row r="52" spans="1:8" ht="12.75">
      <c r="A52" s="199"/>
      <c r="C52" s="562">
        <v>600</v>
      </c>
      <c r="D52" s="446" t="s">
        <v>5</v>
      </c>
      <c r="E52" s="563">
        <v>3850</v>
      </c>
      <c r="F52" s="563">
        <v>0</v>
      </c>
      <c r="G52" s="555">
        <v>0</v>
      </c>
      <c r="H52" s="564">
        <v>0</v>
      </c>
    </row>
    <row r="53" spans="1:8" ht="12.75">
      <c r="A53" s="199"/>
      <c r="C53" s="556" t="s">
        <v>488</v>
      </c>
      <c r="D53" s="343" t="s">
        <v>623</v>
      </c>
      <c r="E53" s="557">
        <v>3850</v>
      </c>
      <c r="F53" s="557">
        <v>0</v>
      </c>
      <c r="G53" s="199"/>
      <c r="H53" s="199"/>
    </row>
    <row r="54" spans="1:8" ht="12.75">
      <c r="A54" s="199"/>
      <c r="C54" s="527"/>
      <c r="D54" s="565" t="s">
        <v>699</v>
      </c>
      <c r="E54" s="551">
        <v>3850</v>
      </c>
      <c r="F54" s="551">
        <v>0</v>
      </c>
      <c r="G54" s="199"/>
      <c r="H54" s="199"/>
    </row>
    <row r="55" spans="1:8" ht="12.75">
      <c r="A55" s="199"/>
      <c r="B55" s="407" t="s">
        <v>313</v>
      </c>
      <c r="C55" s="409" t="s">
        <v>700</v>
      </c>
      <c r="D55" s="409"/>
      <c r="E55" s="411">
        <f>E56</f>
        <v>12177</v>
      </c>
      <c r="F55" s="411">
        <f>F56</f>
        <v>0</v>
      </c>
      <c r="G55" s="411">
        <f>G56</f>
        <v>0</v>
      </c>
      <c r="H55" s="411">
        <f>H56</f>
        <v>0</v>
      </c>
    </row>
    <row r="56" spans="1:8" ht="12.75">
      <c r="A56" s="199"/>
      <c r="B56" s="566"/>
      <c r="C56" s="562">
        <v>600</v>
      </c>
      <c r="D56" s="446" t="s">
        <v>5</v>
      </c>
      <c r="E56" s="564">
        <v>12177</v>
      </c>
      <c r="F56" s="564">
        <v>0</v>
      </c>
      <c r="G56" s="555">
        <v>0</v>
      </c>
      <c r="H56" s="418">
        <v>0</v>
      </c>
    </row>
    <row r="57" spans="1:8" ht="12.75">
      <c r="A57" s="199"/>
      <c r="B57" s="566"/>
      <c r="C57" s="556" t="s">
        <v>488</v>
      </c>
      <c r="D57" s="343" t="s">
        <v>623</v>
      </c>
      <c r="E57" s="567">
        <v>12177</v>
      </c>
      <c r="F57" s="567">
        <v>0</v>
      </c>
      <c r="G57" s="558"/>
      <c r="H57" s="568"/>
    </row>
    <row r="58" spans="1:8" ht="12.75">
      <c r="A58" s="199"/>
      <c r="B58" s="566"/>
      <c r="C58" s="375"/>
      <c r="D58" s="214" t="s">
        <v>701</v>
      </c>
      <c r="E58" s="177">
        <v>12177</v>
      </c>
      <c r="F58" s="177">
        <v>0</v>
      </c>
      <c r="G58" s="359"/>
      <c r="H58" s="358"/>
    </row>
    <row r="59" spans="1:8" ht="12.75">
      <c r="A59" s="407" t="s">
        <v>702</v>
      </c>
      <c r="B59" s="407" t="s">
        <v>662</v>
      </c>
      <c r="C59" s="409" t="s">
        <v>703</v>
      </c>
      <c r="D59" s="409"/>
      <c r="E59" s="160">
        <f>E60</f>
        <v>0</v>
      </c>
      <c r="F59" s="160">
        <f>F60</f>
        <v>5000</v>
      </c>
      <c r="G59" s="160">
        <f>G60</f>
        <v>5000</v>
      </c>
      <c r="H59" s="160">
        <f>H60</f>
        <v>5000</v>
      </c>
    </row>
    <row r="60" spans="1:8" ht="12.75">
      <c r="A60" s="445"/>
      <c r="B60" s="566"/>
      <c r="C60" s="415" t="s">
        <v>288</v>
      </c>
      <c r="D60" s="182" t="s">
        <v>704</v>
      </c>
      <c r="E60" s="169">
        <v>0</v>
      </c>
      <c r="F60" s="169">
        <v>5000</v>
      </c>
      <c r="G60" s="419">
        <v>5000</v>
      </c>
      <c r="H60" s="418">
        <v>5000</v>
      </c>
    </row>
    <row r="61" spans="1:8" ht="12.75">
      <c r="A61" s="445"/>
      <c r="B61" s="566"/>
      <c r="C61" s="420" t="s">
        <v>289</v>
      </c>
      <c r="D61" s="185" t="s">
        <v>290</v>
      </c>
      <c r="E61" s="173">
        <v>0</v>
      </c>
      <c r="F61" s="173">
        <v>5000</v>
      </c>
      <c r="G61" s="359"/>
      <c r="H61" s="358"/>
    </row>
    <row r="62" spans="1:8" ht="12.75">
      <c r="A62" s="445"/>
      <c r="B62" s="566"/>
      <c r="C62" s="375"/>
      <c r="D62" s="569" t="s">
        <v>667</v>
      </c>
      <c r="E62" s="177">
        <v>0</v>
      </c>
      <c r="F62" s="177">
        <v>235</v>
      </c>
      <c r="G62" s="359"/>
      <c r="H62" s="358"/>
    </row>
    <row r="63" spans="1:8" ht="12.75">
      <c r="A63" s="445"/>
      <c r="B63" s="566"/>
      <c r="C63" s="375"/>
      <c r="D63" s="216" t="s">
        <v>669</v>
      </c>
      <c r="E63" s="177">
        <v>0</v>
      </c>
      <c r="F63" s="177">
        <v>2000</v>
      </c>
      <c r="G63" s="359"/>
      <c r="H63" s="358"/>
    </row>
    <row r="64" spans="1:8" ht="12.75">
      <c r="A64" s="445"/>
      <c r="B64" s="566"/>
      <c r="C64" s="375"/>
      <c r="D64" s="216" t="s">
        <v>672</v>
      </c>
      <c r="E64" s="177">
        <v>0</v>
      </c>
      <c r="F64" s="177">
        <v>1600</v>
      </c>
      <c r="G64" s="359"/>
      <c r="H64" s="358"/>
    </row>
    <row r="65" spans="1:8" ht="12.75">
      <c r="A65" s="445"/>
      <c r="B65" s="566"/>
      <c r="C65" s="375"/>
      <c r="D65" s="216" t="s">
        <v>675</v>
      </c>
      <c r="E65" s="177">
        <v>0</v>
      </c>
      <c r="F65" s="177">
        <v>1165</v>
      </c>
      <c r="G65" s="359"/>
      <c r="H65" s="358"/>
    </row>
    <row r="66" spans="1:8" ht="12.75">
      <c r="A66" s="570" t="s">
        <v>705</v>
      </c>
      <c r="B66" s="570"/>
      <c r="C66" s="570"/>
      <c r="D66" s="571" t="s">
        <v>704</v>
      </c>
      <c r="E66" s="572">
        <v>606684</v>
      </c>
      <c r="F66" s="572">
        <f>F7</f>
        <v>487838</v>
      </c>
      <c r="G66" s="573">
        <v>387688</v>
      </c>
      <c r="H66" s="227">
        <v>387688</v>
      </c>
    </row>
    <row r="67" spans="1:8" ht="12.75" customHeight="1">
      <c r="A67" s="570"/>
      <c r="B67" s="570"/>
      <c r="C67" s="570"/>
      <c r="D67" s="574" t="s">
        <v>706</v>
      </c>
      <c r="E67" s="458">
        <v>0</v>
      </c>
      <c r="F67" s="458">
        <v>0</v>
      </c>
      <c r="G67" s="458">
        <v>0</v>
      </c>
      <c r="H67" s="228">
        <v>0</v>
      </c>
    </row>
  </sheetData>
  <mergeCells count="31">
    <mergeCell ref="A2:D2"/>
    <mergeCell ref="E4:F4"/>
    <mergeCell ref="E5:E6"/>
    <mergeCell ref="F5:F6"/>
    <mergeCell ref="G5:G6"/>
    <mergeCell ref="H5:H6"/>
    <mergeCell ref="A7:D7"/>
    <mergeCell ref="C8:D8"/>
    <mergeCell ref="A9:A11"/>
    <mergeCell ref="B9:B11"/>
    <mergeCell ref="C12:D12"/>
    <mergeCell ref="A13:A35"/>
    <mergeCell ref="B13:B35"/>
    <mergeCell ref="C17:C28"/>
    <mergeCell ref="C30:C32"/>
    <mergeCell ref="C36:D36"/>
    <mergeCell ref="A37:A41"/>
    <mergeCell ref="B37:B41"/>
    <mergeCell ref="C42:D42"/>
    <mergeCell ref="A43:A58"/>
    <mergeCell ref="B43:B50"/>
    <mergeCell ref="C45:C50"/>
    <mergeCell ref="C51:D51"/>
    <mergeCell ref="B52:B54"/>
    <mergeCell ref="C55:D55"/>
    <mergeCell ref="B56:B58"/>
    <mergeCell ref="C59:D59"/>
    <mergeCell ref="A60:A65"/>
    <mergeCell ref="B60:B65"/>
    <mergeCell ref="C62:C65"/>
    <mergeCell ref="A66:C67"/>
  </mergeCells>
  <printOptions/>
  <pageMargins left="0.7875" right="0.7875" top="0.7875" bottom="0.9541666666666666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H3" sqref="H3"/>
    </sheetView>
  </sheetViews>
  <sheetFormatPr defaultColWidth="12.57421875" defaultRowHeight="12.75"/>
  <cols>
    <col min="1" max="3" width="11.57421875" style="0" customWidth="1"/>
    <col min="4" max="4" width="33.421875" style="0" customWidth="1"/>
    <col min="5" max="5" width="11.57421875" style="0" customWidth="1"/>
    <col min="6" max="6" width="12.140625" style="0" customWidth="1"/>
    <col min="7" max="7" width="11.57421875" style="0" customWidth="1"/>
    <col min="8" max="8" width="12.421875" style="0" customWidth="1"/>
    <col min="9" max="16384" width="11.57421875" style="0" customWidth="1"/>
  </cols>
  <sheetData>
    <row r="2" spans="1:4" ht="15">
      <c r="A2" s="390" t="s">
        <v>707</v>
      </c>
      <c r="B2" s="390"/>
      <c r="C2" s="390"/>
      <c r="D2" s="390"/>
    </row>
    <row r="3" spans="1:8" ht="12.75">
      <c r="A3" s="232"/>
      <c r="B3" s="232"/>
      <c r="C3" s="232"/>
      <c r="D3" s="232"/>
      <c r="E3" s="232"/>
      <c r="F3" s="232"/>
      <c r="G3" s="232"/>
      <c r="H3" s="233" t="s">
        <v>0</v>
      </c>
    </row>
    <row r="4" spans="1:8" ht="12.75">
      <c r="A4" s="459"/>
      <c r="B4" s="575"/>
      <c r="C4" s="510"/>
      <c r="D4" s="576" t="s">
        <v>361</v>
      </c>
      <c r="E4" s="577" t="s">
        <v>617</v>
      </c>
      <c r="F4" s="577"/>
      <c r="G4" s="577"/>
      <c r="H4" s="577"/>
    </row>
    <row r="5" spans="1:8" ht="12.75">
      <c r="A5" s="461" t="s">
        <v>279</v>
      </c>
      <c r="B5" s="578" t="s">
        <v>708</v>
      </c>
      <c r="C5" s="579" t="s">
        <v>131</v>
      </c>
      <c r="D5" s="514" t="s">
        <v>281</v>
      </c>
      <c r="E5" s="465">
        <v>2009</v>
      </c>
      <c r="F5" s="465">
        <v>2010</v>
      </c>
      <c r="G5" s="466">
        <v>2011</v>
      </c>
      <c r="H5" s="466">
        <v>2012</v>
      </c>
    </row>
    <row r="6" spans="1:8" ht="12.75">
      <c r="A6" s="580"/>
      <c r="B6" s="578" t="s">
        <v>510</v>
      </c>
      <c r="C6" s="402"/>
      <c r="D6" s="517" t="s">
        <v>283</v>
      </c>
      <c r="E6" s="465"/>
      <c r="F6" s="465"/>
      <c r="G6" s="466"/>
      <c r="H6" s="466"/>
    </row>
    <row r="7" spans="1:8" ht="12.75">
      <c r="A7" s="581" t="s">
        <v>707</v>
      </c>
      <c r="B7" s="581"/>
      <c r="C7" s="581"/>
      <c r="D7" s="581"/>
      <c r="E7" s="405">
        <f>E11+E14</f>
        <v>858926</v>
      </c>
      <c r="F7" s="471">
        <f>F11+F14</f>
        <v>795216</v>
      </c>
      <c r="G7" s="405">
        <f>G11+G14</f>
        <v>795216</v>
      </c>
      <c r="H7" s="582">
        <f>H11+H14</f>
        <v>795216</v>
      </c>
    </row>
    <row r="8" spans="1:8" ht="12.75">
      <c r="A8" s="472" t="s">
        <v>709</v>
      </c>
      <c r="B8" s="473" t="s">
        <v>690</v>
      </c>
      <c r="C8" s="474" t="s">
        <v>710</v>
      </c>
      <c r="D8" s="475"/>
      <c r="E8" s="476">
        <f>E9+E12</f>
        <v>858926</v>
      </c>
      <c r="F8" s="476">
        <f>F9+F12</f>
        <v>795216</v>
      </c>
      <c r="G8" s="476">
        <f>G9+G12</f>
        <v>795216</v>
      </c>
      <c r="H8" s="476">
        <f>H9+H12</f>
        <v>795216</v>
      </c>
    </row>
    <row r="9" spans="1:8" ht="12.75">
      <c r="A9" s="477"/>
      <c r="B9" s="478"/>
      <c r="C9" s="415" t="s">
        <v>288</v>
      </c>
      <c r="D9" s="416" t="s">
        <v>5</v>
      </c>
      <c r="E9" s="418">
        <v>797318</v>
      </c>
      <c r="F9" s="418">
        <v>672000</v>
      </c>
      <c r="G9" s="419">
        <v>672000</v>
      </c>
      <c r="H9" s="419">
        <v>672000</v>
      </c>
    </row>
    <row r="10" spans="1:8" ht="12.75">
      <c r="A10" s="477"/>
      <c r="B10" s="478"/>
      <c r="C10" s="420" t="s">
        <v>488</v>
      </c>
      <c r="D10" s="343" t="s">
        <v>623</v>
      </c>
      <c r="E10" s="355">
        <v>797318</v>
      </c>
      <c r="F10" s="355">
        <v>672000</v>
      </c>
      <c r="G10" s="356">
        <v>672000</v>
      </c>
      <c r="H10" s="356">
        <v>672000</v>
      </c>
    </row>
    <row r="11" spans="1:8" ht="12.75">
      <c r="A11" s="477"/>
      <c r="B11" s="478"/>
      <c r="C11" s="420"/>
      <c r="D11" s="492" t="s">
        <v>711</v>
      </c>
      <c r="E11" s="366">
        <v>797318</v>
      </c>
      <c r="F11" s="366">
        <v>672000</v>
      </c>
      <c r="G11" s="372">
        <v>672000</v>
      </c>
      <c r="H11" s="373">
        <v>672000</v>
      </c>
    </row>
    <row r="12" spans="1:8" ht="12.75">
      <c r="A12" s="583" t="s">
        <v>246</v>
      </c>
      <c r="B12" s="584"/>
      <c r="C12" s="585" t="s">
        <v>288</v>
      </c>
      <c r="D12" s="440" t="s">
        <v>5</v>
      </c>
      <c r="E12" s="355">
        <v>61608</v>
      </c>
      <c r="F12" s="355">
        <v>123216</v>
      </c>
      <c r="G12" s="356">
        <v>123216</v>
      </c>
      <c r="H12" s="355">
        <v>123216</v>
      </c>
    </row>
    <row r="13" spans="1:8" ht="12.75">
      <c r="A13" s="477"/>
      <c r="B13" s="491"/>
      <c r="C13" s="585" t="s">
        <v>488</v>
      </c>
      <c r="D13" s="440" t="s">
        <v>623</v>
      </c>
      <c r="E13" s="355">
        <v>61608</v>
      </c>
      <c r="F13" s="355">
        <v>123216</v>
      </c>
      <c r="G13" s="356">
        <v>123216</v>
      </c>
      <c r="H13" s="355">
        <v>123216</v>
      </c>
    </row>
    <row r="14" spans="1:8" ht="12.75">
      <c r="A14" s="477"/>
      <c r="B14" s="491"/>
      <c r="C14" s="478"/>
      <c r="D14" s="586" t="s">
        <v>712</v>
      </c>
      <c r="E14" s="587">
        <v>61608</v>
      </c>
      <c r="F14" s="587">
        <v>123216</v>
      </c>
      <c r="G14" s="587">
        <v>123216</v>
      </c>
      <c r="H14" s="587">
        <v>123216</v>
      </c>
    </row>
    <row r="15" spans="1:8" ht="12.75">
      <c r="A15" s="588" t="s">
        <v>713</v>
      </c>
      <c r="B15" s="588"/>
      <c r="C15" s="588"/>
      <c r="D15" s="228" t="s">
        <v>358</v>
      </c>
      <c r="E15" s="227">
        <f>E9+E12</f>
        <v>858926</v>
      </c>
      <c r="F15" s="227">
        <f>F9+F12</f>
        <v>795216</v>
      </c>
      <c r="G15" s="227">
        <f>G9+G12</f>
        <v>795216</v>
      </c>
      <c r="H15" s="227">
        <f>H9+H12</f>
        <v>795216</v>
      </c>
    </row>
  </sheetData>
  <mergeCells count="10">
    <mergeCell ref="A2:D2"/>
    <mergeCell ref="E4:H4"/>
    <mergeCell ref="E5:E6"/>
    <mergeCell ref="F5:F6"/>
    <mergeCell ref="G5:G6"/>
    <mergeCell ref="H5:H6"/>
    <mergeCell ref="A7:D7"/>
    <mergeCell ref="A13:A14"/>
    <mergeCell ref="B13:B14"/>
    <mergeCell ref="A15:C15"/>
  </mergeCells>
  <printOptions/>
  <pageMargins left="0.7875" right="0.7875" top="0.7875" bottom="0.9541666666666666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M1305"/>
  <sheetViews>
    <sheetView workbookViewId="0" topLeftCell="A1285">
      <selection activeCell="K1305" sqref="K1305"/>
    </sheetView>
  </sheetViews>
  <sheetFormatPr defaultColWidth="12.57421875" defaultRowHeight="12.75"/>
  <cols>
    <col min="1" max="1" width="6.28125" style="0" customWidth="1"/>
    <col min="2" max="2" width="10.140625" style="0" customWidth="1"/>
    <col min="3" max="3" width="8.140625" style="0" customWidth="1"/>
    <col min="4" max="4" width="43.00390625" style="0" customWidth="1"/>
    <col min="5" max="5" width="13.8515625" style="0" customWidth="1"/>
    <col min="6" max="6" width="12.57421875" style="0" customWidth="1"/>
    <col min="7" max="8" width="12.7109375" style="0" customWidth="1"/>
    <col min="9" max="16384" width="11.57421875" style="0" customWidth="1"/>
  </cols>
  <sheetData>
    <row r="3" spans="1:5" ht="15">
      <c r="A3" s="390" t="s">
        <v>714</v>
      </c>
      <c r="B3" s="390"/>
      <c r="C3" s="390"/>
      <c r="D3" s="390"/>
      <c r="E3" s="390"/>
    </row>
    <row r="4" spans="1:10" ht="12.75">
      <c r="A4" s="232"/>
      <c r="B4" s="232"/>
      <c r="C4" s="232"/>
      <c r="D4" s="232"/>
      <c r="E4" s="232"/>
      <c r="F4" s="232"/>
      <c r="G4" s="232"/>
      <c r="H4" s="233" t="s">
        <v>0</v>
      </c>
      <c r="I4" s="589"/>
      <c r="J4" s="232"/>
    </row>
    <row r="5" spans="1:8" ht="12.75">
      <c r="A5" s="590" t="s">
        <v>279</v>
      </c>
      <c r="B5" s="234"/>
      <c r="C5" s="511" t="s">
        <v>361</v>
      </c>
      <c r="D5" s="511"/>
      <c r="E5" s="591"/>
      <c r="F5" s="510" t="s">
        <v>362</v>
      </c>
      <c r="G5" s="592"/>
      <c r="H5" s="593"/>
    </row>
    <row r="6" spans="1:10" ht="12.75">
      <c r="A6" s="590"/>
      <c r="B6" s="594" t="s">
        <v>708</v>
      </c>
      <c r="C6" s="595" t="s">
        <v>131</v>
      </c>
      <c r="D6" s="596" t="s">
        <v>281</v>
      </c>
      <c r="E6" s="515" t="s">
        <v>715</v>
      </c>
      <c r="F6" s="465" t="s">
        <v>716</v>
      </c>
      <c r="G6" s="465" t="s">
        <v>508</v>
      </c>
      <c r="H6" s="465" t="s">
        <v>509</v>
      </c>
      <c r="I6" s="597"/>
      <c r="J6" s="597"/>
    </row>
    <row r="7" spans="1:10" ht="12.75">
      <c r="A7" s="590"/>
      <c r="B7" s="598" t="s">
        <v>510</v>
      </c>
      <c r="C7" s="599"/>
      <c r="D7" s="600" t="s">
        <v>283</v>
      </c>
      <c r="E7" s="515"/>
      <c r="F7" s="465"/>
      <c r="G7" s="465"/>
      <c r="H7" s="465"/>
      <c r="I7" s="597"/>
      <c r="J7" s="597"/>
    </row>
    <row r="8" spans="1:10" ht="13.5">
      <c r="A8" s="470" t="s">
        <v>717</v>
      </c>
      <c r="B8" s="601"/>
      <c r="C8" s="602"/>
      <c r="D8" s="603"/>
      <c r="E8" s="604">
        <f>SUM(E9+E155+E550+E930+E901+E1299)</f>
        <v>9254651</v>
      </c>
      <c r="F8" s="604">
        <f>SUM(F9+F155+F550+F930+F901+F1299)</f>
        <v>7952780</v>
      </c>
      <c r="G8" s="604">
        <f>SUM(G9+G155+G550+G930+G901+G1299)</f>
        <v>8072197.742</v>
      </c>
      <c r="H8" s="604">
        <f>SUM(H9+H155+H550+H930+H901+H1299)</f>
        <v>7872161.27864</v>
      </c>
      <c r="I8" s="605"/>
      <c r="J8" s="605"/>
    </row>
    <row r="9" spans="1:10" ht="12.75">
      <c r="A9" s="407" t="s">
        <v>250</v>
      </c>
      <c r="B9" s="606" t="s">
        <v>718</v>
      </c>
      <c r="C9" s="409" t="s">
        <v>719</v>
      </c>
      <c r="D9" s="409"/>
      <c r="E9" s="410">
        <f>SUM(E10+E50+E55+E99+E125)</f>
        <v>1822733</v>
      </c>
      <c r="F9" s="410">
        <f>SUM(F10+F50+F55+F99+F125)</f>
        <v>1692129</v>
      </c>
      <c r="G9" s="410">
        <f>SUM(G10+G50+G55+G99+G125)</f>
        <v>1577500</v>
      </c>
      <c r="H9" s="410">
        <f>SUM(H10+H50+H55+H99+H125)</f>
        <v>1441627</v>
      </c>
      <c r="I9" s="607"/>
      <c r="J9" s="607"/>
    </row>
    <row r="10" spans="1:10" ht="12.75">
      <c r="A10" s="608"/>
      <c r="B10" s="609"/>
      <c r="C10" s="610" t="s">
        <v>720</v>
      </c>
      <c r="D10" s="611"/>
      <c r="E10" s="612">
        <f>SUM(E11)</f>
        <v>1202473</v>
      </c>
      <c r="F10" s="612">
        <f>SUM(F11)</f>
        <v>1112946</v>
      </c>
      <c r="G10" s="612">
        <f>SUM(G11)</f>
        <v>1007061</v>
      </c>
      <c r="H10" s="612">
        <f>SUM(H11)</f>
        <v>892190</v>
      </c>
      <c r="I10" s="607"/>
      <c r="J10" s="607"/>
    </row>
    <row r="11" spans="1:10" ht="12.75">
      <c r="A11" s="608"/>
      <c r="B11" s="609"/>
      <c r="C11" s="415" t="s">
        <v>288</v>
      </c>
      <c r="D11" s="416" t="s">
        <v>5</v>
      </c>
      <c r="E11" s="417">
        <f>SUM(E12+E16+E21+E45)</f>
        <v>1202473</v>
      </c>
      <c r="F11" s="417">
        <f>SUM(F12+F16+F21+F45)</f>
        <v>1112946</v>
      </c>
      <c r="G11" s="417">
        <f>SUM(G12+G16+G21+G45)</f>
        <v>1007061</v>
      </c>
      <c r="H11" s="417">
        <f>SUM(H12+H16+H21+H45)</f>
        <v>892190</v>
      </c>
      <c r="I11" s="607"/>
      <c r="J11" s="607"/>
    </row>
    <row r="12" spans="1:13" ht="12.75">
      <c r="A12" s="608"/>
      <c r="B12" s="609"/>
      <c r="C12" s="420" t="s">
        <v>369</v>
      </c>
      <c r="D12" s="343" t="s">
        <v>513</v>
      </c>
      <c r="E12" s="346">
        <f>SUM(E13:E15)</f>
        <v>666055</v>
      </c>
      <c r="F12" s="346">
        <f>SUM(F13:F15)</f>
        <v>628794</v>
      </c>
      <c r="G12" s="346">
        <v>559523</v>
      </c>
      <c r="H12" s="346">
        <v>531118</v>
      </c>
      <c r="I12" s="613"/>
      <c r="J12" s="613"/>
      <c r="M12" s="91"/>
    </row>
    <row r="13" spans="1:13" ht="12.75">
      <c r="A13" s="608"/>
      <c r="B13" s="609"/>
      <c r="C13" s="420"/>
      <c r="D13" s="349" t="s">
        <v>514</v>
      </c>
      <c r="E13" s="352">
        <v>632909</v>
      </c>
      <c r="F13" s="350">
        <v>585705</v>
      </c>
      <c r="G13" s="346"/>
      <c r="H13" s="346"/>
      <c r="I13" s="613"/>
      <c r="J13" s="613"/>
      <c r="M13" s="91"/>
    </row>
    <row r="14" spans="1:13" ht="12.75">
      <c r="A14" s="608"/>
      <c r="B14" s="609"/>
      <c r="C14" s="420"/>
      <c r="D14" s="479" t="s">
        <v>721</v>
      </c>
      <c r="E14" s="352">
        <v>26638</v>
      </c>
      <c r="F14" s="350">
        <v>25189</v>
      </c>
      <c r="G14" s="346"/>
      <c r="H14" s="346"/>
      <c r="I14" s="613"/>
      <c r="J14" s="613"/>
      <c r="M14" s="91"/>
    </row>
    <row r="15" spans="1:13" ht="12.75">
      <c r="A15" s="608"/>
      <c r="B15" s="609"/>
      <c r="C15" s="420"/>
      <c r="D15" s="479" t="s">
        <v>591</v>
      </c>
      <c r="E15" s="352">
        <v>6508</v>
      </c>
      <c r="F15" s="350">
        <v>17900</v>
      </c>
      <c r="G15" s="346"/>
      <c r="H15" s="346"/>
      <c r="I15" s="613"/>
      <c r="J15" s="613"/>
      <c r="M15" s="91"/>
    </row>
    <row r="16" spans="1:10" ht="12.75">
      <c r="A16" s="608"/>
      <c r="B16" s="609"/>
      <c r="C16" s="420" t="s">
        <v>373</v>
      </c>
      <c r="D16" s="343" t="s">
        <v>519</v>
      </c>
      <c r="E16" s="357">
        <f>SUM(E17:E20)</f>
        <v>229117</v>
      </c>
      <c r="F16" s="357">
        <f>SUM(F17:F20)</f>
        <v>219763</v>
      </c>
      <c r="G16" s="346">
        <v>195553</v>
      </c>
      <c r="H16" s="346">
        <v>168072</v>
      </c>
      <c r="I16" s="613"/>
      <c r="J16" s="613"/>
    </row>
    <row r="17" spans="1:10" ht="12.75">
      <c r="A17" s="608"/>
      <c r="B17" s="609"/>
      <c r="C17" s="420"/>
      <c r="D17" s="479" t="s">
        <v>722</v>
      </c>
      <c r="E17" s="360">
        <v>26483</v>
      </c>
      <c r="F17" s="358">
        <v>25781</v>
      </c>
      <c r="G17" s="346"/>
      <c r="H17" s="346"/>
      <c r="I17" s="613"/>
      <c r="J17" s="613"/>
    </row>
    <row r="18" spans="1:10" ht="12.75">
      <c r="A18" s="608"/>
      <c r="B18" s="609"/>
      <c r="C18" s="420"/>
      <c r="D18" s="479" t="s">
        <v>723</v>
      </c>
      <c r="E18" s="360">
        <v>14962</v>
      </c>
      <c r="F18" s="358">
        <v>15091</v>
      </c>
      <c r="G18" s="346"/>
      <c r="H18" s="346"/>
      <c r="I18" s="613"/>
      <c r="J18" s="613"/>
    </row>
    <row r="19" spans="1:10" ht="12.75">
      <c r="A19" s="608"/>
      <c r="B19" s="609"/>
      <c r="C19" s="420"/>
      <c r="D19" s="349" t="s">
        <v>724</v>
      </c>
      <c r="E19" s="360">
        <v>23631</v>
      </c>
      <c r="F19" s="358">
        <v>22007</v>
      </c>
      <c r="G19" s="346"/>
      <c r="H19" s="346"/>
      <c r="I19" s="613"/>
      <c r="J19" s="613"/>
    </row>
    <row r="20" spans="1:10" ht="12.75">
      <c r="A20" s="608"/>
      <c r="B20" s="609"/>
      <c r="C20" s="420"/>
      <c r="D20" s="362" t="s">
        <v>725</v>
      </c>
      <c r="E20" s="358">
        <v>164041</v>
      </c>
      <c r="F20" s="358">
        <v>156884</v>
      </c>
      <c r="G20" s="346"/>
      <c r="H20" s="346"/>
      <c r="I20" s="613"/>
      <c r="J20" s="613"/>
    </row>
    <row r="21" spans="1:10" ht="12.75">
      <c r="A21" s="608"/>
      <c r="B21" s="609"/>
      <c r="C21" s="420" t="s">
        <v>289</v>
      </c>
      <c r="D21" s="343" t="s">
        <v>290</v>
      </c>
      <c r="E21" s="357">
        <f>SUM(E22:E44)</f>
        <v>299267</v>
      </c>
      <c r="F21" s="357">
        <f>SUM(F22:F44)</f>
        <v>256323</v>
      </c>
      <c r="G21" s="346">
        <v>243985</v>
      </c>
      <c r="H21" s="346">
        <v>193000</v>
      </c>
      <c r="I21" s="613"/>
      <c r="J21" s="613"/>
    </row>
    <row r="22" spans="1:10" ht="12.75">
      <c r="A22" s="608"/>
      <c r="B22" s="609"/>
      <c r="C22" s="421"/>
      <c r="D22" s="362" t="s">
        <v>410</v>
      </c>
      <c r="E22" s="352">
        <v>174273</v>
      </c>
      <c r="F22" s="350">
        <v>113363</v>
      </c>
      <c r="G22" s="346"/>
      <c r="H22" s="346"/>
      <c r="I22" s="613"/>
      <c r="J22" s="613"/>
    </row>
    <row r="23" spans="1:10" ht="12.75">
      <c r="A23" s="608"/>
      <c r="B23" s="609"/>
      <c r="C23" s="421"/>
      <c r="D23" s="362" t="s">
        <v>726</v>
      </c>
      <c r="E23" s="352">
        <v>16033</v>
      </c>
      <c r="F23" s="350">
        <v>14000</v>
      </c>
      <c r="G23" s="346"/>
      <c r="H23" s="346"/>
      <c r="I23" s="613"/>
      <c r="J23" s="613"/>
    </row>
    <row r="24" spans="1:10" ht="12.75">
      <c r="A24" s="608"/>
      <c r="B24" s="609"/>
      <c r="C24" s="421"/>
      <c r="D24" s="362" t="s">
        <v>412</v>
      </c>
      <c r="E24" s="352">
        <v>5111</v>
      </c>
      <c r="F24" s="350">
        <v>4200</v>
      </c>
      <c r="G24" s="346"/>
      <c r="H24" s="346"/>
      <c r="I24" s="613"/>
      <c r="J24" s="613"/>
    </row>
    <row r="25" spans="1:10" ht="12.75">
      <c r="A25" s="608"/>
      <c r="B25" s="609"/>
      <c r="C25" s="421"/>
      <c r="D25" s="362" t="s">
        <v>414</v>
      </c>
      <c r="E25" s="352">
        <v>25766</v>
      </c>
      <c r="F25" s="350"/>
      <c r="G25" s="346"/>
      <c r="H25" s="346"/>
      <c r="I25" s="613"/>
      <c r="J25" s="613"/>
    </row>
    <row r="26" spans="1:10" ht="12.75">
      <c r="A26" s="608"/>
      <c r="B26" s="609"/>
      <c r="C26" s="421"/>
      <c r="D26" s="362" t="s">
        <v>415</v>
      </c>
      <c r="E26" s="352">
        <v>8</v>
      </c>
      <c r="F26" s="350"/>
      <c r="G26" s="346"/>
      <c r="H26" s="346"/>
      <c r="I26" s="613"/>
      <c r="J26" s="613"/>
    </row>
    <row r="27" spans="1:10" ht="12.75">
      <c r="A27" s="608"/>
      <c r="B27" s="609"/>
      <c r="C27" s="421"/>
      <c r="D27" s="362" t="s">
        <v>727</v>
      </c>
      <c r="E27" s="352">
        <v>859</v>
      </c>
      <c r="F27" s="350"/>
      <c r="G27" s="346"/>
      <c r="H27" s="346"/>
      <c r="I27" s="613"/>
      <c r="J27" s="613"/>
    </row>
    <row r="28" spans="1:10" ht="12.75">
      <c r="A28" s="608"/>
      <c r="B28" s="609"/>
      <c r="C28" s="421"/>
      <c r="D28" s="362" t="s">
        <v>418</v>
      </c>
      <c r="E28" s="352">
        <v>10671</v>
      </c>
      <c r="F28" s="350">
        <v>6000</v>
      </c>
      <c r="G28" s="346"/>
      <c r="H28" s="346"/>
      <c r="I28" s="613"/>
      <c r="J28" s="613"/>
    </row>
    <row r="29" spans="1:10" ht="12.75">
      <c r="A29" s="608"/>
      <c r="B29" s="609"/>
      <c r="C29" s="421"/>
      <c r="D29" s="362" t="s">
        <v>728</v>
      </c>
      <c r="E29" s="352">
        <v>11041</v>
      </c>
      <c r="F29" s="350">
        <v>4000</v>
      </c>
      <c r="G29" s="346"/>
      <c r="H29" s="346"/>
      <c r="I29" s="613"/>
      <c r="J29" s="613"/>
    </row>
    <row r="30" spans="1:10" ht="12.75">
      <c r="A30" s="608"/>
      <c r="B30" s="609"/>
      <c r="C30" s="421"/>
      <c r="D30" s="362" t="s">
        <v>729</v>
      </c>
      <c r="E30" s="352">
        <v>2720</v>
      </c>
      <c r="F30" s="350"/>
      <c r="G30" s="346"/>
      <c r="H30" s="346"/>
      <c r="I30" s="613"/>
      <c r="J30" s="613"/>
    </row>
    <row r="31" spans="1:10" ht="12.75">
      <c r="A31" s="608"/>
      <c r="B31" s="609"/>
      <c r="C31" s="421"/>
      <c r="D31" s="362" t="s">
        <v>730</v>
      </c>
      <c r="E31" s="352">
        <v>3</v>
      </c>
      <c r="F31" s="350"/>
      <c r="G31" s="346"/>
      <c r="H31" s="346"/>
      <c r="I31" s="613"/>
      <c r="J31" s="613"/>
    </row>
    <row r="32" spans="1:10" ht="12.75">
      <c r="A32" s="608"/>
      <c r="B32" s="609"/>
      <c r="C32" s="421"/>
      <c r="D32" s="362" t="s">
        <v>731</v>
      </c>
      <c r="E32" s="352">
        <v>1829</v>
      </c>
      <c r="F32" s="350">
        <v>200</v>
      </c>
      <c r="G32" s="346"/>
      <c r="H32" s="346"/>
      <c r="I32" s="613"/>
      <c r="J32" s="613"/>
    </row>
    <row r="33" spans="1:10" ht="12.75">
      <c r="A33" s="608"/>
      <c r="B33" s="609"/>
      <c r="C33" s="421"/>
      <c r="D33" s="362" t="s">
        <v>732</v>
      </c>
      <c r="E33" s="352">
        <v>604</v>
      </c>
      <c r="F33" s="350">
        <v>200</v>
      </c>
      <c r="G33" s="346"/>
      <c r="H33" s="346"/>
      <c r="I33" s="613"/>
      <c r="J33" s="613"/>
    </row>
    <row r="34" spans="1:10" ht="12.75">
      <c r="A34" s="608"/>
      <c r="B34" s="609"/>
      <c r="C34" s="421"/>
      <c r="D34" s="362" t="s">
        <v>733</v>
      </c>
      <c r="E34" s="352">
        <v>194</v>
      </c>
      <c r="F34" s="350"/>
      <c r="G34" s="346"/>
      <c r="H34" s="346"/>
      <c r="I34" s="613"/>
      <c r="J34" s="613"/>
    </row>
    <row r="35" spans="1:10" ht="12.75">
      <c r="A35" s="608"/>
      <c r="B35" s="609"/>
      <c r="C35" s="421"/>
      <c r="D35" s="362" t="s">
        <v>734</v>
      </c>
      <c r="E35" s="352">
        <v>22393</v>
      </c>
      <c r="F35" s="350">
        <v>1000</v>
      </c>
      <c r="G35" s="346"/>
      <c r="H35" s="346"/>
      <c r="I35" s="613"/>
      <c r="J35" s="613"/>
    </row>
    <row r="36" spans="1:10" ht="12.75">
      <c r="A36" s="608"/>
      <c r="B36" s="609"/>
      <c r="C36" s="421"/>
      <c r="D36" s="362" t="s">
        <v>735</v>
      </c>
      <c r="E36" s="352"/>
      <c r="F36" s="350">
        <v>92860</v>
      </c>
      <c r="G36" s="346"/>
      <c r="H36" s="346"/>
      <c r="I36" s="613"/>
      <c r="J36" s="613"/>
    </row>
    <row r="37" spans="1:10" ht="12.75">
      <c r="A37" s="608"/>
      <c r="B37" s="609"/>
      <c r="C37" s="421"/>
      <c r="D37" s="362" t="s">
        <v>736</v>
      </c>
      <c r="E37" s="352">
        <v>297</v>
      </c>
      <c r="F37" s="350">
        <v>100</v>
      </c>
      <c r="G37" s="346"/>
      <c r="H37" s="346"/>
      <c r="I37" s="613"/>
      <c r="J37" s="613"/>
    </row>
    <row r="38" spans="1:10" ht="12.75">
      <c r="A38" s="608"/>
      <c r="B38" s="609"/>
      <c r="C38" s="421"/>
      <c r="D38" s="362" t="s">
        <v>439</v>
      </c>
      <c r="E38" s="352">
        <v>0</v>
      </c>
      <c r="F38" s="350">
        <v>200</v>
      </c>
      <c r="G38" s="346"/>
      <c r="H38" s="346"/>
      <c r="I38" s="613"/>
      <c r="J38" s="613"/>
    </row>
    <row r="39" spans="1:10" ht="12.75">
      <c r="A39" s="608"/>
      <c r="B39" s="609"/>
      <c r="C39" s="421"/>
      <c r="D39" s="362" t="s">
        <v>440</v>
      </c>
      <c r="E39" s="352">
        <v>14669</v>
      </c>
      <c r="F39" s="350">
        <v>12000</v>
      </c>
      <c r="G39" s="346"/>
      <c r="H39" s="346"/>
      <c r="I39" s="613"/>
      <c r="J39" s="613"/>
    </row>
    <row r="40" spans="1:10" ht="12.75">
      <c r="A40" s="608"/>
      <c r="B40" s="609"/>
      <c r="C40" s="421"/>
      <c r="D40" s="362" t="s">
        <v>441</v>
      </c>
      <c r="E40" s="352">
        <v>1072</v>
      </c>
      <c r="F40" s="350"/>
      <c r="G40" s="346"/>
      <c r="H40" s="346"/>
      <c r="I40" s="613"/>
      <c r="J40" s="613"/>
    </row>
    <row r="41" spans="1:10" ht="12.75">
      <c r="A41" s="608"/>
      <c r="B41" s="609"/>
      <c r="C41" s="421"/>
      <c r="D41" s="362" t="s">
        <v>737</v>
      </c>
      <c r="E41" s="352">
        <v>3320</v>
      </c>
      <c r="F41" s="350"/>
      <c r="G41" s="346"/>
      <c r="H41" s="346"/>
      <c r="I41" s="613"/>
      <c r="J41" s="613"/>
    </row>
    <row r="42" spans="1:10" ht="12.75">
      <c r="A42" s="608"/>
      <c r="B42" s="609"/>
      <c r="C42" s="421"/>
      <c r="D42" s="362" t="s">
        <v>738</v>
      </c>
      <c r="E42" s="352">
        <v>199</v>
      </c>
      <c r="F42" s="350">
        <v>100</v>
      </c>
      <c r="G42" s="346"/>
      <c r="H42" s="346"/>
      <c r="I42" s="613"/>
      <c r="J42" s="613"/>
    </row>
    <row r="43" spans="1:10" ht="12.75">
      <c r="A43" s="608"/>
      <c r="B43" s="609"/>
      <c r="C43" s="421"/>
      <c r="D43" s="362" t="s">
        <v>443</v>
      </c>
      <c r="E43" s="352">
        <v>1088</v>
      </c>
      <c r="F43" s="350">
        <v>1800</v>
      </c>
      <c r="G43" s="346"/>
      <c r="H43" s="346"/>
      <c r="I43" s="613"/>
      <c r="J43" s="613"/>
    </row>
    <row r="44" spans="1:10" ht="12.75">
      <c r="A44" s="608"/>
      <c r="B44" s="609"/>
      <c r="C44" s="421"/>
      <c r="D44" s="362" t="s">
        <v>444</v>
      </c>
      <c r="E44" s="352">
        <v>7117</v>
      </c>
      <c r="F44" s="350">
        <v>6300</v>
      </c>
      <c r="G44" s="346"/>
      <c r="H44" s="346"/>
      <c r="I44" s="613"/>
      <c r="J44" s="613"/>
    </row>
    <row r="45" spans="1:10" ht="12.75">
      <c r="A45" s="608"/>
      <c r="B45" s="609"/>
      <c r="C45" s="490" t="s">
        <v>488</v>
      </c>
      <c r="D45" s="369" t="s">
        <v>739</v>
      </c>
      <c r="E45" s="346">
        <f>SUM(E46:E49)</f>
        <v>8034</v>
      </c>
      <c r="F45" s="346">
        <f>SUM(F46:F49)</f>
        <v>8066</v>
      </c>
      <c r="G45" s="346">
        <v>8000</v>
      </c>
      <c r="H45" s="346"/>
      <c r="I45" s="613"/>
      <c r="J45" s="613"/>
    </row>
    <row r="46" spans="1:10" ht="12.75">
      <c r="A46" s="608"/>
      <c r="B46" s="609"/>
      <c r="C46" s="421"/>
      <c r="D46" s="362" t="s">
        <v>740</v>
      </c>
      <c r="E46" s="352">
        <v>4370</v>
      </c>
      <c r="F46" s="350">
        <v>0</v>
      </c>
      <c r="G46" s="346"/>
      <c r="H46" s="346"/>
      <c r="I46" s="613"/>
      <c r="J46" s="613"/>
    </row>
    <row r="47" spans="1:10" ht="12.75">
      <c r="A47" s="608"/>
      <c r="B47" s="609"/>
      <c r="C47" s="421"/>
      <c r="D47" s="362" t="s">
        <v>741</v>
      </c>
      <c r="E47" s="352">
        <v>1345</v>
      </c>
      <c r="F47" s="350">
        <v>6966</v>
      </c>
      <c r="G47" s="346"/>
      <c r="H47" s="346"/>
      <c r="I47" s="613"/>
      <c r="J47" s="613"/>
    </row>
    <row r="48" spans="1:10" ht="12.75">
      <c r="A48" s="608"/>
      <c r="B48" s="609"/>
      <c r="C48" s="421"/>
      <c r="D48" s="362" t="s">
        <v>453</v>
      </c>
      <c r="E48" s="352">
        <v>1516</v>
      </c>
      <c r="F48" s="350">
        <v>1000</v>
      </c>
      <c r="G48" s="346"/>
      <c r="H48" s="346"/>
      <c r="I48" s="613"/>
      <c r="J48" s="613"/>
    </row>
    <row r="49" spans="1:10" ht="12.75">
      <c r="A49" s="608"/>
      <c r="B49" s="609"/>
      <c r="C49" s="421"/>
      <c r="D49" s="538" t="s">
        <v>742</v>
      </c>
      <c r="E49" s="539">
        <v>803</v>
      </c>
      <c r="F49" s="540">
        <v>100</v>
      </c>
      <c r="G49" s="346"/>
      <c r="H49" s="346"/>
      <c r="I49" s="613"/>
      <c r="J49" s="613"/>
    </row>
    <row r="50" spans="1:10" ht="12.75">
      <c r="A50" s="608"/>
      <c r="B50" s="609"/>
      <c r="C50" s="429" t="s">
        <v>743</v>
      </c>
      <c r="D50" s="429"/>
      <c r="E50" s="430">
        <f>SUM(E51)</f>
        <v>208292</v>
      </c>
      <c r="F50" s="430">
        <f>SUM(F51)</f>
        <v>182759</v>
      </c>
      <c r="G50" s="430">
        <f>SUM(G51)</f>
        <v>170000</v>
      </c>
      <c r="H50" s="430">
        <f>SUM(H51)</f>
        <v>140000</v>
      </c>
      <c r="I50" s="613"/>
      <c r="J50" s="613"/>
    </row>
    <row r="51" spans="1:10" ht="12.75">
      <c r="A51" s="608"/>
      <c r="B51" s="609"/>
      <c r="C51" s="434" t="s">
        <v>744</v>
      </c>
      <c r="D51" s="435" t="s">
        <v>739</v>
      </c>
      <c r="E51" s="614">
        <f>SUM(E52:E54)</f>
        <v>208292</v>
      </c>
      <c r="F51" s="614">
        <f>SUM(F52:F54)</f>
        <v>182759</v>
      </c>
      <c r="G51" s="614">
        <f>SUM(G52:G54)</f>
        <v>170000</v>
      </c>
      <c r="H51" s="614">
        <f>SUM(H52:H54)</f>
        <v>140000</v>
      </c>
      <c r="I51" s="613"/>
      <c r="J51" s="613"/>
    </row>
    <row r="52" spans="1:10" ht="12.75">
      <c r="A52" s="608"/>
      <c r="B52" s="609"/>
      <c r="C52" s="421"/>
      <c r="D52" s="362" t="s">
        <v>745</v>
      </c>
      <c r="E52" s="352">
        <v>122718</v>
      </c>
      <c r="F52" s="350">
        <v>107173</v>
      </c>
      <c r="G52" s="351">
        <v>100000</v>
      </c>
      <c r="H52" s="352">
        <v>80000</v>
      </c>
      <c r="I52" s="613"/>
      <c r="J52" s="613"/>
    </row>
    <row r="53" spans="1:10" ht="12.75">
      <c r="A53" s="608"/>
      <c r="B53" s="609"/>
      <c r="C53" s="421"/>
      <c r="D53" s="362" t="s">
        <v>746</v>
      </c>
      <c r="E53" s="352">
        <v>28547</v>
      </c>
      <c r="F53" s="350">
        <v>28204</v>
      </c>
      <c r="G53" s="351">
        <v>26000</v>
      </c>
      <c r="H53" s="352">
        <v>20000</v>
      </c>
      <c r="I53" s="613"/>
      <c r="J53" s="613"/>
    </row>
    <row r="54" spans="1:10" ht="12.75">
      <c r="A54" s="608"/>
      <c r="B54" s="609"/>
      <c r="C54" s="421"/>
      <c r="D54" s="362" t="s">
        <v>747</v>
      </c>
      <c r="E54" s="352">
        <v>57027</v>
      </c>
      <c r="F54" s="350">
        <v>47382</v>
      </c>
      <c r="G54" s="351">
        <v>44000</v>
      </c>
      <c r="H54" s="352">
        <v>40000</v>
      </c>
      <c r="I54" s="613"/>
      <c r="J54" s="613"/>
    </row>
    <row r="55" spans="1:8" ht="12.75">
      <c r="A55" s="608"/>
      <c r="B55" s="609"/>
      <c r="C55" s="611" t="s">
        <v>748</v>
      </c>
      <c r="D55" s="611"/>
      <c r="E55" s="612">
        <f>SUM(E56)</f>
        <v>345925</v>
      </c>
      <c r="F55" s="612">
        <f>SUM(F56)</f>
        <v>333898</v>
      </c>
      <c r="G55" s="612">
        <f>SUM(G56)</f>
        <v>337191</v>
      </c>
      <c r="H55" s="612">
        <f>SUM(H56)</f>
        <v>345198</v>
      </c>
    </row>
    <row r="56" spans="1:8" ht="12.75">
      <c r="A56" s="608"/>
      <c r="B56" s="609"/>
      <c r="C56" s="415" t="s">
        <v>288</v>
      </c>
      <c r="D56" s="416" t="s">
        <v>5</v>
      </c>
      <c r="E56" s="417">
        <f>SUM(E57+E61+E66+E94)</f>
        <v>345925</v>
      </c>
      <c r="F56" s="417">
        <f>SUM(F57+F61+F66+F94)</f>
        <v>333898</v>
      </c>
      <c r="G56" s="417">
        <f>SUM(G57+G61+G66+G94)</f>
        <v>337191</v>
      </c>
      <c r="H56" s="417">
        <f>SUM(H57+H61+H66+H94)</f>
        <v>345198</v>
      </c>
    </row>
    <row r="57" spans="1:8" ht="12.75">
      <c r="A57" s="608"/>
      <c r="B57" s="609"/>
      <c r="C57" s="420" t="s">
        <v>369</v>
      </c>
      <c r="D57" s="343" t="s">
        <v>513</v>
      </c>
      <c r="E57" s="346">
        <f>SUM(E58:E60)</f>
        <v>185993</v>
      </c>
      <c r="F57" s="346">
        <f>SUM(F58:F60)</f>
        <v>184325</v>
      </c>
      <c r="G57" s="346">
        <v>184610</v>
      </c>
      <c r="H57" s="346">
        <v>188460</v>
      </c>
    </row>
    <row r="58" spans="1:8" ht="12.75">
      <c r="A58" s="608"/>
      <c r="B58" s="609"/>
      <c r="C58" s="420"/>
      <c r="D58" s="349" t="s">
        <v>514</v>
      </c>
      <c r="E58" s="352">
        <v>163298</v>
      </c>
      <c r="F58" s="350">
        <v>163415</v>
      </c>
      <c r="G58" s="351"/>
      <c r="H58" s="352"/>
    </row>
    <row r="59" spans="1:8" ht="12.75">
      <c r="A59" s="608"/>
      <c r="B59" s="609"/>
      <c r="C59" s="420"/>
      <c r="D59" s="479" t="s">
        <v>721</v>
      </c>
      <c r="E59" s="352">
        <v>18479</v>
      </c>
      <c r="F59" s="350">
        <v>19240</v>
      </c>
      <c r="G59" s="351"/>
      <c r="H59" s="352"/>
    </row>
    <row r="60" spans="1:8" ht="12.75">
      <c r="A60" s="608"/>
      <c r="B60" s="609"/>
      <c r="C60" s="420"/>
      <c r="D60" s="479" t="s">
        <v>591</v>
      </c>
      <c r="E60" s="352">
        <v>4216</v>
      </c>
      <c r="F60" s="350">
        <v>1670</v>
      </c>
      <c r="G60" s="351"/>
      <c r="H60" s="352"/>
    </row>
    <row r="61" spans="1:8" ht="12.75">
      <c r="A61" s="608"/>
      <c r="B61" s="609"/>
      <c r="C61" s="420" t="s">
        <v>373</v>
      </c>
      <c r="D61" s="343" t="s">
        <v>519</v>
      </c>
      <c r="E61" s="357">
        <f>SUM(E62:E65)</f>
        <v>64132</v>
      </c>
      <c r="F61" s="357">
        <f>SUM(F62:F65)</f>
        <v>64882</v>
      </c>
      <c r="G61" s="357">
        <v>64981</v>
      </c>
      <c r="H61" s="357">
        <v>66338</v>
      </c>
    </row>
    <row r="62" spans="1:8" ht="12.75">
      <c r="A62" s="608"/>
      <c r="B62" s="609"/>
      <c r="C62" s="420"/>
      <c r="D62" s="479" t="s">
        <v>722</v>
      </c>
      <c r="E62" s="360">
        <v>11663</v>
      </c>
      <c r="F62" s="358">
        <v>13271</v>
      </c>
      <c r="G62" s="359"/>
      <c r="H62" s="360"/>
    </row>
    <row r="63" spans="1:8" ht="12.75">
      <c r="A63" s="608"/>
      <c r="B63" s="609"/>
      <c r="C63" s="420"/>
      <c r="D63" s="479" t="s">
        <v>723</v>
      </c>
      <c r="E63" s="360">
        <v>1201</v>
      </c>
      <c r="F63" s="358">
        <v>0</v>
      </c>
      <c r="G63" s="359"/>
      <c r="H63" s="360"/>
    </row>
    <row r="64" spans="1:8" ht="12.75">
      <c r="A64" s="608"/>
      <c r="B64" s="609"/>
      <c r="C64" s="420"/>
      <c r="D64" s="349" t="s">
        <v>724</v>
      </c>
      <c r="E64" s="360">
        <v>5515</v>
      </c>
      <c r="F64" s="358">
        <v>5161</v>
      </c>
      <c r="G64" s="359"/>
      <c r="H64" s="360"/>
    </row>
    <row r="65" spans="1:8" ht="12.75">
      <c r="A65" s="608"/>
      <c r="B65" s="609"/>
      <c r="C65" s="420"/>
      <c r="D65" s="362" t="s">
        <v>725</v>
      </c>
      <c r="E65" s="358">
        <v>45753</v>
      </c>
      <c r="F65" s="358">
        <v>46450</v>
      </c>
      <c r="G65" s="363"/>
      <c r="H65" s="358"/>
    </row>
    <row r="66" spans="1:8" ht="12.75">
      <c r="A66" s="608"/>
      <c r="B66" s="609"/>
      <c r="C66" s="420" t="s">
        <v>289</v>
      </c>
      <c r="D66" s="343" t="s">
        <v>290</v>
      </c>
      <c r="E66" s="357">
        <f>SUM(E67:E93)</f>
        <v>95610</v>
      </c>
      <c r="F66" s="357">
        <f>SUM(F67:F93)</f>
        <v>80385</v>
      </c>
      <c r="G66" s="357">
        <v>87200</v>
      </c>
      <c r="H66" s="357">
        <v>90000</v>
      </c>
    </row>
    <row r="67" spans="1:8" ht="12.75">
      <c r="A67" s="608"/>
      <c r="B67" s="609"/>
      <c r="C67" s="490"/>
      <c r="D67" s="615" t="s">
        <v>749</v>
      </c>
      <c r="E67" s="346">
        <v>10</v>
      </c>
      <c r="F67" s="346">
        <v>30</v>
      </c>
      <c r="G67" s="346"/>
      <c r="H67" s="346"/>
    </row>
    <row r="68" spans="1:8" ht="12.75">
      <c r="A68" s="608"/>
      <c r="B68" s="609"/>
      <c r="C68" s="490"/>
      <c r="D68" s="362" t="s">
        <v>410</v>
      </c>
      <c r="E68" s="352">
        <v>38012</v>
      </c>
      <c r="F68" s="350">
        <v>49500</v>
      </c>
      <c r="G68" s="351"/>
      <c r="H68" s="352"/>
    </row>
    <row r="69" spans="1:8" ht="12.75">
      <c r="A69" s="608"/>
      <c r="B69" s="609"/>
      <c r="C69" s="490"/>
      <c r="D69" s="362" t="s">
        <v>726</v>
      </c>
      <c r="E69" s="352">
        <v>2393</v>
      </c>
      <c r="F69" s="350">
        <v>2500</v>
      </c>
      <c r="G69" s="351"/>
      <c r="H69" s="352"/>
    </row>
    <row r="70" spans="1:8" ht="12.75">
      <c r="A70" s="608"/>
      <c r="B70" s="609"/>
      <c r="C70" s="490"/>
      <c r="D70" s="362" t="s">
        <v>412</v>
      </c>
      <c r="E70" s="352">
        <v>635</v>
      </c>
      <c r="F70" s="350">
        <v>700</v>
      </c>
      <c r="G70" s="351"/>
      <c r="H70" s="352"/>
    </row>
    <row r="71" spans="1:8" ht="12.75">
      <c r="A71" s="608"/>
      <c r="B71" s="609"/>
      <c r="C71" s="490"/>
      <c r="D71" s="362" t="s">
        <v>414</v>
      </c>
      <c r="E71" s="352">
        <v>7288</v>
      </c>
      <c r="F71" s="350">
        <v>3000</v>
      </c>
      <c r="G71" s="351"/>
      <c r="H71" s="352"/>
    </row>
    <row r="72" spans="1:8" ht="12.75">
      <c r="A72" s="608"/>
      <c r="B72" s="609"/>
      <c r="C72" s="490"/>
      <c r="D72" s="362" t="s">
        <v>415</v>
      </c>
      <c r="E72" s="352">
        <v>765</v>
      </c>
      <c r="F72" s="350">
        <v>1000</v>
      </c>
      <c r="G72" s="351"/>
      <c r="H72" s="352"/>
    </row>
    <row r="73" spans="1:8" ht="12.75">
      <c r="A73" s="608"/>
      <c r="B73" s="609"/>
      <c r="C73" s="490"/>
      <c r="D73" s="362" t="s">
        <v>750</v>
      </c>
      <c r="E73" s="352">
        <v>0</v>
      </c>
      <c r="F73" s="350">
        <v>50</v>
      </c>
      <c r="G73" s="351"/>
      <c r="H73" s="352"/>
    </row>
    <row r="74" spans="1:8" ht="12.75">
      <c r="A74" s="608"/>
      <c r="B74" s="609"/>
      <c r="C74" s="490"/>
      <c r="D74" s="362" t="s">
        <v>727</v>
      </c>
      <c r="E74" s="352">
        <v>1767</v>
      </c>
      <c r="F74" s="350">
        <v>600</v>
      </c>
      <c r="G74" s="351"/>
      <c r="H74" s="352"/>
    </row>
    <row r="75" spans="1:8" ht="12.75">
      <c r="A75" s="608"/>
      <c r="B75" s="609"/>
      <c r="C75" s="490"/>
      <c r="D75" s="362" t="s">
        <v>418</v>
      </c>
      <c r="E75" s="352">
        <v>1927</v>
      </c>
      <c r="F75" s="350">
        <v>2000</v>
      </c>
      <c r="G75" s="351"/>
      <c r="H75" s="352"/>
    </row>
    <row r="76" spans="1:8" ht="12.75">
      <c r="A76" s="608"/>
      <c r="B76" s="609"/>
      <c r="C76" s="490"/>
      <c r="D76" s="362" t="s">
        <v>728</v>
      </c>
      <c r="E76" s="352">
        <v>9146</v>
      </c>
      <c r="F76" s="350">
        <v>2500</v>
      </c>
      <c r="G76" s="351"/>
      <c r="H76" s="352"/>
    </row>
    <row r="77" spans="1:8" ht="12.75">
      <c r="A77" s="608"/>
      <c r="B77" s="609"/>
      <c r="C77" s="490"/>
      <c r="D77" s="362" t="s">
        <v>729</v>
      </c>
      <c r="E77" s="352">
        <v>1878</v>
      </c>
      <c r="F77" s="350">
        <v>300</v>
      </c>
      <c r="G77" s="351"/>
      <c r="H77" s="352"/>
    </row>
    <row r="78" spans="1:8" ht="12.75">
      <c r="A78" s="608"/>
      <c r="B78" s="609"/>
      <c r="C78" s="490"/>
      <c r="D78" s="362" t="s">
        <v>751</v>
      </c>
      <c r="E78" s="352">
        <v>0</v>
      </c>
      <c r="F78" s="350">
        <v>90</v>
      </c>
      <c r="G78" s="351"/>
      <c r="H78" s="352"/>
    </row>
    <row r="79" spans="1:8" ht="12.75">
      <c r="A79" s="608"/>
      <c r="B79" s="609"/>
      <c r="C79" s="490"/>
      <c r="D79" s="362" t="s">
        <v>752</v>
      </c>
      <c r="E79" s="352">
        <v>38</v>
      </c>
      <c r="F79" s="350">
        <v>45</v>
      </c>
      <c r="G79" s="351"/>
      <c r="H79" s="352"/>
    </row>
    <row r="80" spans="1:8" ht="12.75">
      <c r="A80" s="608"/>
      <c r="B80" s="609"/>
      <c r="C80" s="490"/>
      <c r="D80" s="362" t="s">
        <v>731</v>
      </c>
      <c r="E80" s="352">
        <v>0</v>
      </c>
      <c r="F80" s="350">
        <v>0</v>
      </c>
      <c r="G80" s="351"/>
      <c r="H80" s="352"/>
    </row>
    <row r="81" spans="1:8" ht="12.75">
      <c r="A81" s="608"/>
      <c r="B81" s="609"/>
      <c r="C81" s="490"/>
      <c r="D81" s="362" t="s">
        <v>732</v>
      </c>
      <c r="E81" s="352">
        <v>107</v>
      </c>
      <c r="F81" s="350">
        <v>100</v>
      </c>
      <c r="G81" s="351"/>
      <c r="H81" s="352"/>
    </row>
    <row r="82" spans="1:8" ht="12.75">
      <c r="A82" s="608"/>
      <c r="B82" s="609"/>
      <c r="C82" s="490"/>
      <c r="D82" s="362" t="s">
        <v>753</v>
      </c>
      <c r="E82" s="352">
        <v>0</v>
      </c>
      <c r="F82" s="350">
        <v>40</v>
      </c>
      <c r="G82" s="351"/>
      <c r="H82" s="352"/>
    </row>
    <row r="83" spans="1:8" ht="12.75">
      <c r="A83" s="608"/>
      <c r="B83" s="609"/>
      <c r="C83" s="490"/>
      <c r="D83" s="362" t="s">
        <v>733</v>
      </c>
      <c r="E83" s="352">
        <v>452</v>
      </c>
      <c r="F83" s="350">
        <v>150</v>
      </c>
      <c r="G83" s="351"/>
      <c r="H83" s="352"/>
    </row>
    <row r="84" spans="1:8" ht="12.75">
      <c r="A84" s="608"/>
      <c r="B84" s="609"/>
      <c r="C84" s="490"/>
      <c r="D84" s="362" t="s">
        <v>734</v>
      </c>
      <c r="E84" s="352">
        <v>20872</v>
      </c>
      <c r="F84" s="350">
        <v>7520</v>
      </c>
      <c r="G84" s="351"/>
      <c r="H84" s="352"/>
    </row>
    <row r="85" spans="1:8" ht="12.75">
      <c r="A85" s="608"/>
      <c r="B85" s="609"/>
      <c r="C85" s="490"/>
      <c r="D85" s="362" t="s">
        <v>754</v>
      </c>
      <c r="E85" s="352">
        <v>0</v>
      </c>
      <c r="F85" s="350">
        <v>30</v>
      </c>
      <c r="G85" s="351"/>
      <c r="H85" s="352"/>
    </row>
    <row r="86" spans="1:8" ht="12.75">
      <c r="A86" s="608"/>
      <c r="B86" s="609"/>
      <c r="C86" s="490"/>
      <c r="D86" s="362" t="s">
        <v>736</v>
      </c>
      <c r="E86" s="352">
        <v>65</v>
      </c>
      <c r="F86" s="350">
        <v>100</v>
      </c>
      <c r="G86" s="351"/>
      <c r="H86" s="352"/>
    </row>
    <row r="87" spans="1:8" ht="12.75">
      <c r="A87" s="608"/>
      <c r="B87" s="609"/>
      <c r="C87" s="490"/>
      <c r="D87" s="362" t="s">
        <v>439</v>
      </c>
      <c r="E87" s="352">
        <v>0</v>
      </c>
      <c r="F87" s="350">
        <v>20</v>
      </c>
      <c r="G87" s="351"/>
      <c r="H87" s="352"/>
    </row>
    <row r="88" spans="1:8" ht="12.75">
      <c r="A88" s="608"/>
      <c r="B88" s="609"/>
      <c r="C88" s="490"/>
      <c r="D88" s="362" t="s">
        <v>440</v>
      </c>
      <c r="E88" s="352">
        <v>1409</v>
      </c>
      <c r="F88" s="350">
        <v>1300</v>
      </c>
      <c r="G88" s="351"/>
      <c r="H88" s="352"/>
    </row>
    <row r="89" spans="1:8" ht="12.75">
      <c r="A89" s="608"/>
      <c r="B89" s="609"/>
      <c r="C89" s="490"/>
      <c r="D89" s="362" t="s">
        <v>738</v>
      </c>
      <c r="E89" s="352">
        <v>1126</v>
      </c>
      <c r="F89" s="350">
        <v>1300</v>
      </c>
      <c r="G89" s="351"/>
      <c r="H89" s="352"/>
    </row>
    <row r="90" spans="1:8" ht="12.75">
      <c r="A90" s="608"/>
      <c r="B90" s="609"/>
      <c r="C90" s="490"/>
      <c r="D90" s="362" t="s">
        <v>395</v>
      </c>
      <c r="E90" s="352">
        <v>4096</v>
      </c>
      <c r="F90" s="350">
        <v>3700</v>
      </c>
      <c r="G90" s="351"/>
      <c r="H90" s="352"/>
    </row>
    <row r="91" spans="1:8" ht="12.75">
      <c r="A91" s="608"/>
      <c r="B91" s="609"/>
      <c r="C91" s="490"/>
      <c r="D91" s="362" t="s">
        <v>443</v>
      </c>
      <c r="E91" s="352">
        <v>399</v>
      </c>
      <c r="F91" s="350">
        <v>810</v>
      </c>
      <c r="G91" s="351"/>
      <c r="H91" s="352"/>
    </row>
    <row r="92" spans="1:8" ht="12.75">
      <c r="A92" s="608"/>
      <c r="B92" s="609"/>
      <c r="C92" s="490"/>
      <c r="D92" s="362" t="s">
        <v>444</v>
      </c>
      <c r="E92" s="352">
        <v>1965</v>
      </c>
      <c r="F92" s="350">
        <v>1900</v>
      </c>
      <c r="G92" s="351"/>
      <c r="H92" s="352"/>
    </row>
    <row r="93" spans="1:8" ht="12.75">
      <c r="A93" s="608"/>
      <c r="B93" s="609"/>
      <c r="C93" s="490"/>
      <c r="D93" s="362" t="s">
        <v>755</v>
      </c>
      <c r="E93" s="352">
        <v>1260</v>
      </c>
      <c r="F93" s="350">
        <v>1100</v>
      </c>
      <c r="G93" s="351"/>
      <c r="H93" s="352"/>
    </row>
    <row r="94" spans="1:8" ht="12.75">
      <c r="A94" s="608"/>
      <c r="B94" s="609"/>
      <c r="C94" s="490" t="s">
        <v>488</v>
      </c>
      <c r="D94" s="369" t="s">
        <v>739</v>
      </c>
      <c r="E94" s="346">
        <f>SUM(E95:E98)</f>
        <v>190</v>
      </c>
      <c r="F94" s="346">
        <f>SUM(F95:F98)</f>
        <v>4306</v>
      </c>
      <c r="G94" s="346">
        <v>400</v>
      </c>
      <c r="H94" s="346">
        <v>400</v>
      </c>
    </row>
    <row r="95" spans="1:8" ht="12.75">
      <c r="A95" s="608"/>
      <c r="B95" s="609"/>
      <c r="C95" s="490"/>
      <c r="D95" s="362" t="s">
        <v>756</v>
      </c>
      <c r="E95" s="346"/>
      <c r="F95" s="352">
        <v>2604</v>
      </c>
      <c r="G95" s="346"/>
      <c r="H95" s="346"/>
    </row>
    <row r="96" spans="1:8" ht="12.75">
      <c r="A96" s="608"/>
      <c r="B96" s="609"/>
      <c r="C96" s="490"/>
      <c r="D96" s="362" t="s">
        <v>741</v>
      </c>
      <c r="E96" s="352"/>
      <c r="F96" s="350">
        <v>1302</v>
      </c>
      <c r="G96" s="351"/>
      <c r="H96" s="352"/>
    </row>
    <row r="97" spans="1:8" ht="12.75">
      <c r="A97" s="608"/>
      <c r="B97" s="609"/>
      <c r="C97" s="490"/>
      <c r="D97" s="362" t="s">
        <v>453</v>
      </c>
      <c r="E97" s="352">
        <v>190</v>
      </c>
      <c r="F97" s="350">
        <v>300</v>
      </c>
      <c r="G97" s="351"/>
      <c r="H97" s="352"/>
    </row>
    <row r="98" spans="1:8" ht="12.75">
      <c r="A98" s="608"/>
      <c r="B98" s="609"/>
      <c r="C98" s="490"/>
      <c r="D98" s="362" t="s">
        <v>742</v>
      </c>
      <c r="E98" s="352">
        <v>0</v>
      </c>
      <c r="F98" s="350">
        <v>100</v>
      </c>
      <c r="G98" s="351"/>
      <c r="H98" s="352"/>
    </row>
    <row r="99" spans="1:8" ht="12.75">
      <c r="A99" s="608"/>
      <c r="B99" s="609"/>
      <c r="C99" s="610" t="s">
        <v>757</v>
      </c>
      <c r="D99" s="610"/>
      <c r="E99" s="612">
        <f>SUM(E100)</f>
        <v>24285</v>
      </c>
      <c r="F99" s="612">
        <f>SUM(F100)</f>
        <v>23382</v>
      </c>
      <c r="G99" s="612">
        <f>SUM(G100)</f>
        <v>23044</v>
      </c>
      <c r="H99" s="612">
        <f>SUM(H100)</f>
        <v>22961</v>
      </c>
    </row>
    <row r="100" spans="1:8" ht="12.75">
      <c r="A100" s="608"/>
      <c r="B100" s="609"/>
      <c r="C100" s="415" t="s">
        <v>288</v>
      </c>
      <c r="D100" s="416" t="s">
        <v>5</v>
      </c>
      <c r="E100" s="417">
        <f>SUM(E101+E105+E110+E123)</f>
        <v>24285</v>
      </c>
      <c r="F100" s="417">
        <f>SUM(F101+F105+F110+F123)</f>
        <v>23382</v>
      </c>
      <c r="G100" s="417">
        <f>SUM(G101+G105+G110+G123)</f>
        <v>23044</v>
      </c>
      <c r="H100" s="417">
        <f>SUM(H101+H105+H110+H123)</f>
        <v>22961</v>
      </c>
    </row>
    <row r="101" spans="1:8" ht="12.75">
      <c r="A101" s="608"/>
      <c r="B101" s="609"/>
      <c r="C101" s="420" t="s">
        <v>369</v>
      </c>
      <c r="D101" s="343" t="s">
        <v>513</v>
      </c>
      <c r="E101" s="346">
        <f>SUM(E102:E104)</f>
        <v>15966</v>
      </c>
      <c r="F101" s="346">
        <f>SUM(F102:F104)</f>
        <v>15553</v>
      </c>
      <c r="G101" s="346">
        <v>15709</v>
      </c>
      <c r="H101" s="346">
        <v>15866</v>
      </c>
    </row>
    <row r="102" spans="1:8" ht="12.75">
      <c r="A102" s="608"/>
      <c r="B102" s="609"/>
      <c r="C102" s="420"/>
      <c r="D102" s="349" t="s">
        <v>514</v>
      </c>
      <c r="E102" s="352">
        <v>14746</v>
      </c>
      <c r="F102" s="350">
        <v>14403</v>
      </c>
      <c r="G102" s="351"/>
      <c r="H102" s="352"/>
    </row>
    <row r="103" spans="1:8" ht="12.75">
      <c r="A103" s="608"/>
      <c r="B103" s="609"/>
      <c r="C103" s="420"/>
      <c r="D103" s="349" t="s">
        <v>721</v>
      </c>
      <c r="E103" s="352">
        <v>860</v>
      </c>
      <c r="F103" s="350">
        <v>850</v>
      </c>
      <c r="G103" s="351"/>
      <c r="H103" s="352"/>
    </row>
    <row r="104" spans="1:8" ht="12.75">
      <c r="A104" s="608"/>
      <c r="B104" s="609"/>
      <c r="C104" s="420"/>
      <c r="D104" s="479" t="s">
        <v>591</v>
      </c>
      <c r="E104" s="352">
        <v>360</v>
      </c>
      <c r="F104" s="350">
        <v>300</v>
      </c>
      <c r="G104" s="351"/>
      <c r="H104" s="352"/>
    </row>
    <row r="105" spans="1:8" ht="12.75">
      <c r="A105" s="608"/>
      <c r="B105" s="609"/>
      <c r="C105" s="420" t="s">
        <v>373</v>
      </c>
      <c r="D105" s="343" t="s">
        <v>519</v>
      </c>
      <c r="E105" s="357">
        <f>SUM(E106:E109)</f>
        <v>5699</v>
      </c>
      <c r="F105" s="357">
        <f>SUM(F106:F109)</f>
        <v>5474</v>
      </c>
      <c r="G105" s="357">
        <v>5530</v>
      </c>
      <c r="H105" s="357">
        <v>5585</v>
      </c>
    </row>
    <row r="106" spans="1:8" ht="12.75">
      <c r="A106" s="608"/>
      <c r="B106" s="609"/>
      <c r="C106" s="420"/>
      <c r="D106" s="479" t="s">
        <v>722</v>
      </c>
      <c r="E106" s="360">
        <v>0</v>
      </c>
      <c r="F106" s="358"/>
      <c r="G106" s="359"/>
      <c r="H106" s="360"/>
    </row>
    <row r="107" spans="1:8" ht="12.75">
      <c r="A107" s="608"/>
      <c r="B107" s="609"/>
      <c r="C107" s="420"/>
      <c r="D107" s="479" t="s">
        <v>723</v>
      </c>
      <c r="E107" s="360">
        <v>777</v>
      </c>
      <c r="F107" s="358">
        <v>793</v>
      </c>
      <c r="G107" s="359"/>
      <c r="H107" s="360"/>
    </row>
    <row r="108" spans="1:8" ht="12.75">
      <c r="A108" s="608"/>
      <c r="B108" s="609"/>
      <c r="C108" s="420"/>
      <c r="D108" s="349" t="s">
        <v>724</v>
      </c>
      <c r="E108" s="360">
        <v>820</v>
      </c>
      <c r="F108" s="358">
        <v>762</v>
      </c>
      <c r="G108" s="359"/>
      <c r="H108" s="360"/>
    </row>
    <row r="109" spans="1:8" ht="12.75">
      <c r="A109" s="608"/>
      <c r="B109" s="609"/>
      <c r="C109" s="420"/>
      <c r="D109" s="362" t="s">
        <v>725</v>
      </c>
      <c r="E109" s="358">
        <v>4102</v>
      </c>
      <c r="F109" s="358">
        <v>3919</v>
      </c>
      <c r="G109" s="363"/>
      <c r="H109" s="358"/>
    </row>
    <row r="110" spans="1:8" ht="12.75">
      <c r="A110" s="608"/>
      <c r="B110" s="609"/>
      <c r="C110" s="420" t="s">
        <v>289</v>
      </c>
      <c r="D110" s="343" t="s">
        <v>290</v>
      </c>
      <c r="E110" s="357">
        <f>SUM(E111:E122)</f>
        <v>2620</v>
      </c>
      <c r="F110" s="357">
        <f>SUM(F111:F122)</f>
        <v>2355</v>
      </c>
      <c r="G110" s="357">
        <v>1805</v>
      </c>
      <c r="H110" s="357">
        <v>1510</v>
      </c>
    </row>
    <row r="111" spans="1:8" ht="12.75">
      <c r="A111" s="608"/>
      <c r="B111" s="609"/>
      <c r="C111" s="421"/>
      <c r="D111" s="362" t="s">
        <v>410</v>
      </c>
      <c r="E111" s="352">
        <v>1098</v>
      </c>
      <c r="F111" s="350">
        <v>1948</v>
      </c>
      <c r="G111" s="351"/>
      <c r="H111" s="352"/>
    </row>
    <row r="112" spans="1:8" ht="12.75">
      <c r="A112" s="608"/>
      <c r="B112" s="609"/>
      <c r="C112" s="421"/>
      <c r="D112" s="362" t="s">
        <v>726</v>
      </c>
      <c r="E112" s="352">
        <v>146</v>
      </c>
      <c r="F112" s="350">
        <v>100</v>
      </c>
      <c r="G112" s="351"/>
      <c r="H112" s="352"/>
    </row>
    <row r="113" spans="1:8" ht="12.75">
      <c r="A113" s="608"/>
      <c r="B113" s="609"/>
      <c r="C113" s="421"/>
      <c r="D113" s="362" t="s">
        <v>412</v>
      </c>
      <c r="E113" s="352">
        <v>0</v>
      </c>
      <c r="F113" s="350"/>
      <c r="G113" s="351"/>
      <c r="H113" s="352"/>
    </row>
    <row r="114" spans="1:8" ht="12.75">
      <c r="A114" s="608"/>
      <c r="B114" s="609"/>
      <c r="C114" s="421"/>
      <c r="D114" s="362" t="s">
        <v>414</v>
      </c>
      <c r="E114" s="352">
        <v>0</v>
      </c>
      <c r="F114" s="350">
        <v>50</v>
      </c>
      <c r="G114" s="351"/>
      <c r="H114" s="352"/>
    </row>
    <row r="115" spans="1:8" ht="12.75">
      <c r="A115" s="608"/>
      <c r="B115" s="609"/>
      <c r="C115" s="421"/>
      <c r="D115" s="362" t="s">
        <v>418</v>
      </c>
      <c r="E115" s="352">
        <v>172</v>
      </c>
      <c r="F115" s="350">
        <v>50</v>
      </c>
      <c r="G115" s="351"/>
      <c r="H115" s="352"/>
    </row>
    <row r="116" spans="1:8" ht="12.75">
      <c r="A116" s="608"/>
      <c r="B116" s="609"/>
      <c r="C116" s="421"/>
      <c r="D116" s="362" t="s">
        <v>728</v>
      </c>
      <c r="E116" s="352">
        <v>509</v>
      </c>
      <c r="F116" s="350"/>
      <c r="G116" s="351"/>
      <c r="H116" s="352"/>
    </row>
    <row r="117" spans="1:8" ht="12.75">
      <c r="A117" s="608"/>
      <c r="B117" s="609"/>
      <c r="C117" s="421"/>
      <c r="D117" s="362" t="s">
        <v>729</v>
      </c>
      <c r="E117" s="352">
        <v>66</v>
      </c>
      <c r="F117" s="350"/>
      <c r="G117" s="351"/>
      <c r="H117" s="352"/>
    </row>
    <row r="118" spans="1:8" ht="12.75">
      <c r="A118" s="608"/>
      <c r="B118" s="609"/>
      <c r="C118" s="421"/>
      <c r="D118" s="362" t="s">
        <v>752</v>
      </c>
      <c r="E118" s="352">
        <v>0</v>
      </c>
      <c r="F118" s="350"/>
      <c r="G118" s="351"/>
      <c r="H118" s="352"/>
    </row>
    <row r="119" spans="1:8" ht="12.75">
      <c r="A119" s="608"/>
      <c r="B119" s="609"/>
      <c r="C119" s="421"/>
      <c r="D119" s="362" t="s">
        <v>734</v>
      </c>
      <c r="E119" s="352"/>
      <c r="F119" s="350"/>
      <c r="G119" s="351"/>
      <c r="H119" s="352"/>
    </row>
    <row r="120" spans="1:8" ht="12.75">
      <c r="A120" s="608"/>
      <c r="B120" s="609"/>
      <c r="C120" s="421"/>
      <c r="D120" s="362" t="s">
        <v>440</v>
      </c>
      <c r="E120" s="352"/>
      <c r="F120" s="350">
        <v>7</v>
      </c>
      <c r="G120" s="351"/>
      <c r="H120" s="352"/>
    </row>
    <row r="121" spans="1:8" ht="12.75">
      <c r="A121" s="608"/>
      <c r="B121" s="609"/>
      <c r="C121" s="421"/>
      <c r="D121" s="362" t="s">
        <v>395</v>
      </c>
      <c r="E121" s="352">
        <v>425</v>
      </c>
      <c r="F121" s="350">
        <v>100</v>
      </c>
      <c r="G121" s="351"/>
      <c r="H121" s="352"/>
    </row>
    <row r="122" spans="1:8" ht="12.75">
      <c r="A122" s="608"/>
      <c r="B122" s="609"/>
      <c r="C122" s="421"/>
      <c r="D122" s="362" t="s">
        <v>444</v>
      </c>
      <c r="E122" s="352">
        <v>204</v>
      </c>
      <c r="F122" s="350">
        <v>100</v>
      </c>
      <c r="G122" s="351"/>
      <c r="H122" s="352"/>
    </row>
    <row r="123" spans="1:8" ht="12.75">
      <c r="A123" s="608"/>
      <c r="B123" s="609"/>
      <c r="C123" s="490" t="s">
        <v>488</v>
      </c>
      <c r="D123" s="369" t="s">
        <v>739</v>
      </c>
      <c r="E123" s="346">
        <f>SUM(E124:E124)</f>
        <v>0</v>
      </c>
      <c r="F123" s="346">
        <f>SUM(F124:F124)</f>
        <v>0</v>
      </c>
      <c r="G123" s="346">
        <v>0</v>
      </c>
      <c r="H123" s="346">
        <v>0</v>
      </c>
    </row>
    <row r="124" spans="1:8" ht="12.75">
      <c r="A124" s="608"/>
      <c r="B124" s="609"/>
      <c r="C124" s="421"/>
      <c r="D124" s="362" t="s">
        <v>453</v>
      </c>
      <c r="E124" s="352">
        <v>0</v>
      </c>
      <c r="F124" s="350"/>
      <c r="G124" s="351"/>
      <c r="H124" s="352"/>
    </row>
    <row r="125" spans="1:8" ht="12.75">
      <c r="A125" s="608"/>
      <c r="B125" s="609"/>
      <c r="C125" s="610" t="s">
        <v>758</v>
      </c>
      <c r="D125" s="610"/>
      <c r="E125" s="612">
        <f>SUM(E126)</f>
        <v>41758</v>
      </c>
      <c r="F125" s="612">
        <f>SUM(F126)</f>
        <v>39144</v>
      </c>
      <c r="G125" s="612">
        <f>SUM(G126)</f>
        <v>40204</v>
      </c>
      <c r="H125" s="612">
        <f>SUM(H126)</f>
        <v>41278</v>
      </c>
    </row>
    <row r="126" spans="1:8" ht="12.75">
      <c r="A126" s="608"/>
      <c r="B126" s="609"/>
      <c r="C126" s="415" t="s">
        <v>288</v>
      </c>
      <c r="D126" s="416" t="s">
        <v>5</v>
      </c>
      <c r="E126" s="417">
        <f>SUM(E127+E131+E134+E153)</f>
        <v>41758</v>
      </c>
      <c r="F126" s="417">
        <f>SUM(F127+F131+F134+F153)</f>
        <v>39144</v>
      </c>
      <c r="G126" s="417">
        <f>SUM(G127+G131+G134+G153)</f>
        <v>40204</v>
      </c>
      <c r="H126" s="417">
        <f>SUM(H127+H131+H134+H153)</f>
        <v>41278</v>
      </c>
    </row>
    <row r="127" spans="1:8" ht="12.75">
      <c r="A127" s="608"/>
      <c r="B127" s="609"/>
      <c r="C127" s="420" t="s">
        <v>369</v>
      </c>
      <c r="D127" s="343" t="s">
        <v>513</v>
      </c>
      <c r="E127" s="346">
        <f>SUM(E128:E130)</f>
        <v>24821</v>
      </c>
      <c r="F127" s="346">
        <f>SUM(F128:F130)</f>
        <v>24750</v>
      </c>
      <c r="G127" s="346">
        <v>25447</v>
      </c>
      <c r="H127" s="346">
        <v>26167</v>
      </c>
    </row>
    <row r="128" spans="1:8" ht="12.75">
      <c r="A128" s="608"/>
      <c r="B128" s="609"/>
      <c r="C128" s="420"/>
      <c r="D128" s="349" t="s">
        <v>514</v>
      </c>
      <c r="E128" s="350">
        <v>19329</v>
      </c>
      <c r="F128" s="352">
        <v>19900</v>
      </c>
      <c r="G128" s="351"/>
      <c r="H128" s="352"/>
    </row>
    <row r="129" spans="1:8" ht="12.75">
      <c r="A129" s="608"/>
      <c r="B129" s="609"/>
      <c r="C129" s="420"/>
      <c r="D129" s="479" t="s">
        <v>721</v>
      </c>
      <c r="E129" s="350">
        <v>5299</v>
      </c>
      <c r="F129" s="352">
        <v>2520</v>
      </c>
      <c r="G129" s="351"/>
      <c r="H129" s="352"/>
    </row>
    <row r="130" spans="1:8" ht="12.75">
      <c r="A130" s="608"/>
      <c r="B130" s="609"/>
      <c r="C130" s="420"/>
      <c r="D130" s="479" t="s">
        <v>591</v>
      </c>
      <c r="E130" s="350">
        <v>193</v>
      </c>
      <c r="F130" s="352">
        <v>2330</v>
      </c>
      <c r="G130" s="351"/>
      <c r="H130" s="352"/>
    </row>
    <row r="131" spans="1:8" ht="12.75">
      <c r="A131" s="608"/>
      <c r="B131" s="609"/>
      <c r="C131" s="420" t="s">
        <v>373</v>
      </c>
      <c r="D131" s="343" t="s">
        <v>519</v>
      </c>
      <c r="E131" s="357">
        <f>SUM(E132:E133)</f>
        <v>8269</v>
      </c>
      <c r="F131" s="357">
        <f>SUM(F132:F133)</f>
        <v>8712</v>
      </c>
      <c r="G131" s="357">
        <v>8957</v>
      </c>
      <c r="H131" s="357">
        <v>9211</v>
      </c>
    </row>
    <row r="132" spans="1:8" ht="12.75">
      <c r="A132" s="608"/>
      <c r="B132" s="609"/>
      <c r="C132" s="375"/>
      <c r="D132" s="349" t="s">
        <v>724</v>
      </c>
      <c r="E132" s="358">
        <v>2482</v>
      </c>
      <c r="F132" s="360">
        <v>2475</v>
      </c>
      <c r="G132" s="359"/>
      <c r="H132" s="360"/>
    </row>
    <row r="133" spans="1:8" ht="12.75">
      <c r="A133" s="608"/>
      <c r="B133" s="609"/>
      <c r="C133" s="375"/>
      <c r="D133" s="362" t="s">
        <v>725</v>
      </c>
      <c r="E133" s="358">
        <v>5787</v>
      </c>
      <c r="F133" s="358">
        <v>6237</v>
      </c>
      <c r="G133" s="363"/>
      <c r="H133" s="358"/>
    </row>
    <row r="134" spans="1:8" ht="12.75">
      <c r="A134" s="608"/>
      <c r="B134" s="609"/>
      <c r="C134" s="420" t="s">
        <v>289</v>
      </c>
      <c r="D134" s="343" t="s">
        <v>290</v>
      </c>
      <c r="E134" s="357">
        <f>SUM(E135:E152)</f>
        <v>8497</v>
      </c>
      <c r="F134" s="357">
        <f>SUM(F135:F152)</f>
        <v>5582</v>
      </c>
      <c r="G134" s="357">
        <v>5700</v>
      </c>
      <c r="H134" s="357">
        <v>5800</v>
      </c>
    </row>
    <row r="135" spans="1:8" ht="12.75">
      <c r="A135" s="608"/>
      <c r="B135" s="609"/>
      <c r="C135" s="490"/>
      <c r="D135" s="615" t="s">
        <v>759</v>
      </c>
      <c r="E135" s="352">
        <v>1</v>
      </c>
      <c r="F135" s="346"/>
      <c r="G135" s="346"/>
      <c r="H135" s="352"/>
    </row>
    <row r="136" spans="1:8" ht="12.75">
      <c r="A136" s="608"/>
      <c r="B136" s="609"/>
      <c r="C136" s="490"/>
      <c r="D136" s="362" t="s">
        <v>410</v>
      </c>
      <c r="E136" s="352">
        <v>2490</v>
      </c>
      <c r="F136" s="352">
        <v>1500</v>
      </c>
      <c r="G136" s="351"/>
      <c r="H136" s="352"/>
    </row>
    <row r="137" spans="1:8" ht="12.75">
      <c r="A137" s="608"/>
      <c r="B137" s="609"/>
      <c r="C137" s="490"/>
      <c r="D137" s="362" t="s">
        <v>726</v>
      </c>
      <c r="E137" s="350"/>
      <c r="F137" s="352">
        <v>166</v>
      </c>
      <c r="G137" s="351"/>
      <c r="H137" s="352"/>
    </row>
    <row r="138" spans="1:8" ht="12.75">
      <c r="A138" s="608"/>
      <c r="B138" s="609"/>
      <c r="C138" s="490"/>
      <c r="D138" s="362" t="s">
        <v>412</v>
      </c>
      <c r="E138" s="350">
        <v>166</v>
      </c>
      <c r="F138" s="352">
        <v>150</v>
      </c>
      <c r="G138" s="351"/>
      <c r="H138" s="352"/>
    </row>
    <row r="139" spans="1:8" ht="12.75">
      <c r="A139" s="608"/>
      <c r="B139" s="609"/>
      <c r="C139" s="490"/>
      <c r="D139" s="362" t="s">
        <v>414</v>
      </c>
      <c r="E139" s="350">
        <v>2180</v>
      </c>
      <c r="F139" s="352">
        <v>100</v>
      </c>
      <c r="G139" s="351"/>
      <c r="H139" s="352"/>
    </row>
    <row r="140" spans="1:8" ht="12.75">
      <c r="A140" s="608"/>
      <c r="B140" s="609"/>
      <c r="C140" s="490"/>
      <c r="D140" s="362" t="s">
        <v>727</v>
      </c>
      <c r="E140" s="350">
        <v>100</v>
      </c>
      <c r="F140" s="352">
        <v>150</v>
      </c>
      <c r="G140" s="351"/>
      <c r="H140" s="352"/>
    </row>
    <row r="141" spans="1:8" ht="12.75">
      <c r="A141" s="608"/>
      <c r="B141" s="609"/>
      <c r="C141" s="490"/>
      <c r="D141" s="362" t="s">
        <v>418</v>
      </c>
      <c r="E141" s="350">
        <v>793</v>
      </c>
      <c r="F141" s="352">
        <v>650</v>
      </c>
      <c r="G141" s="351"/>
      <c r="H141" s="352"/>
    </row>
    <row r="142" spans="1:8" ht="12.75">
      <c r="A142" s="608"/>
      <c r="B142" s="609"/>
      <c r="C142" s="490"/>
      <c r="D142" s="362" t="s">
        <v>728</v>
      </c>
      <c r="E142" s="350">
        <v>136</v>
      </c>
      <c r="F142" s="352">
        <v>76</v>
      </c>
      <c r="G142" s="351"/>
      <c r="H142" s="352"/>
    </row>
    <row r="143" spans="1:8" ht="12.75">
      <c r="A143" s="608"/>
      <c r="B143" s="609"/>
      <c r="C143" s="490"/>
      <c r="D143" s="362" t="s">
        <v>729</v>
      </c>
      <c r="E143" s="350">
        <v>20</v>
      </c>
      <c r="F143" s="352">
        <v>100</v>
      </c>
      <c r="G143" s="351"/>
      <c r="H143" s="352"/>
    </row>
    <row r="144" spans="1:8" ht="12.75">
      <c r="A144" s="608"/>
      <c r="B144" s="609"/>
      <c r="C144" s="490"/>
      <c r="D144" s="362" t="s">
        <v>731</v>
      </c>
      <c r="E144" s="352">
        <v>920</v>
      </c>
      <c r="F144" s="350">
        <v>860</v>
      </c>
      <c r="G144" s="351"/>
      <c r="H144" s="352"/>
    </row>
    <row r="145" spans="1:8" ht="12.75">
      <c r="A145" s="608"/>
      <c r="B145" s="609"/>
      <c r="C145" s="490"/>
      <c r="D145" s="362" t="s">
        <v>732</v>
      </c>
      <c r="E145" s="352">
        <v>186</v>
      </c>
      <c r="F145" s="350">
        <v>200</v>
      </c>
      <c r="G145" s="351"/>
      <c r="H145" s="352"/>
    </row>
    <row r="146" spans="1:8" ht="12.75">
      <c r="A146" s="608"/>
      <c r="B146" s="609"/>
      <c r="C146" s="490"/>
      <c r="D146" s="362" t="s">
        <v>733</v>
      </c>
      <c r="E146" s="352">
        <v>22</v>
      </c>
      <c r="F146" s="350"/>
      <c r="G146" s="351"/>
      <c r="H146" s="352"/>
    </row>
    <row r="147" spans="1:8" ht="12.75">
      <c r="A147" s="608"/>
      <c r="B147" s="609"/>
      <c r="C147" s="490"/>
      <c r="D147" s="362" t="s">
        <v>734</v>
      </c>
      <c r="E147" s="352">
        <v>163</v>
      </c>
      <c r="F147" s="350"/>
      <c r="G147" s="351"/>
      <c r="H147" s="352"/>
    </row>
    <row r="148" spans="1:8" ht="12.75">
      <c r="A148" s="608"/>
      <c r="B148" s="609"/>
      <c r="C148" s="490"/>
      <c r="D148" s="362" t="s">
        <v>736</v>
      </c>
      <c r="E148" s="352"/>
      <c r="F148" s="350">
        <v>100</v>
      </c>
      <c r="G148" s="351"/>
      <c r="H148" s="352"/>
    </row>
    <row r="149" spans="1:8" ht="12.75">
      <c r="A149" s="608"/>
      <c r="B149" s="609"/>
      <c r="C149" s="490"/>
      <c r="D149" s="362" t="s">
        <v>440</v>
      </c>
      <c r="E149" s="352"/>
      <c r="F149" s="350">
        <v>300</v>
      </c>
      <c r="G149" s="351"/>
      <c r="H149" s="352"/>
    </row>
    <row r="150" spans="1:8" ht="12.75">
      <c r="A150" s="608"/>
      <c r="B150" s="609"/>
      <c r="C150" s="490"/>
      <c r="D150" s="362" t="s">
        <v>395</v>
      </c>
      <c r="E150" s="352">
        <v>592</v>
      </c>
      <c r="F150" s="350">
        <v>660</v>
      </c>
      <c r="G150" s="351"/>
      <c r="H150" s="352"/>
    </row>
    <row r="151" spans="1:8" ht="12.75">
      <c r="A151" s="608"/>
      <c r="B151" s="609"/>
      <c r="C151" s="490"/>
      <c r="D151" s="362" t="s">
        <v>444</v>
      </c>
      <c r="E151" s="352">
        <v>287</v>
      </c>
      <c r="F151" s="350">
        <v>270</v>
      </c>
      <c r="G151" s="351"/>
      <c r="H151" s="352"/>
    </row>
    <row r="152" spans="1:8" ht="12.75">
      <c r="A152" s="608"/>
      <c r="B152" s="609"/>
      <c r="C152" s="490"/>
      <c r="D152" s="362" t="s">
        <v>755</v>
      </c>
      <c r="E152" s="352">
        <v>441</v>
      </c>
      <c r="F152" s="350">
        <v>300</v>
      </c>
      <c r="G152" s="351"/>
      <c r="H152" s="352"/>
    </row>
    <row r="153" spans="1:8" ht="12.75">
      <c r="A153" s="608"/>
      <c r="B153" s="609"/>
      <c r="C153" s="490" t="s">
        <v>488</v>
      </c>
      <c r="D153" s="369" t="s">
        <v>739</v>
      </c>
      <c r="E153" s="346">
        <f>SUM(E154:E154)</f>
        <v>171</v>
      </c>
      <c r="F153" s="346">
        <f>SUM(F154:F154)</f>
        <v>100</v>
      </c>
      <c r="G153" s="346">
        <v>100</v>
      </c>
      <c r="H153" s="346">
        <v>100</v>
      </c>
    </row>
    <row r="154" spans="1:8" ht="12.75">
      <c r="A154" s="608"/>
      <c r="B154" s="609"/>
      <c r="C154" s="616"/>
      <c r="D154" s="362" t="s">
        <v>453</v>
      </c>
      <c r="E154" s="352">
        <v>171</v>
      </c>
      <c r="F154" s="350">
        <v>100</v>
      </c>
      <c r="G154" s="351"/>
      <c r="H154" s="352"/>
    </row>
    <row r="155" spans="1:10" ht="12.75">
      <c r="A155" s="407" t="s">
        <v>760</v>
      </c>
      <c r="B155" s="606" t="s">
        <v>313</v>
      </c>
      <c r="C155" s="409" t="s">
        <v>761</v>
      </c>
      <c r="D155" s="617"/>
      <c r="E155" s="410">
        <f>SUM(E156+E203+E249+E292+E336+E376+E421+E458+E503+E547)</f>
        <v>4726443</v>
      </c>
      <c r="F155" s="410">
        <f>SUM(F156+F203+F249+F292+F336+F376+F421+F458+F503+F547)</f>
        <v>4014237</v>
      </c>
      <c r="G155" s="410">
        <f>SUM(G156+G203+G249+G292+G336+G376+G421+G458+G503+G547)</f>
        <v>4190588</v>
      </c>
      <c r="H155" s="410">
        <f>SUM(H156+H203+H249+H292+H336+H376+H421+H458+H503+H547)</f>
        <v>4133706</v>
      </c>
      <c r="I155" s="607"/>
      <c r="J155" s="607"/>
    </row>
    <row r="156" spans="1:10" ht="12.75">
      <c r="A156" s="445"/>
      <c r="B156" s="414"/>
      <c r="C156" s="610" t="s">
        <v>762</v>
      </c>
      <c r="D156" s="610"/>
      <c r="E156" s="612">
        <f>SUM(E157)</f>
        <v>816546</v>
      </c>
      <c r="F156" s="612">
        <f>SUM(F157)</f>
        <v>746690</v>
      </c>
      <c r="G156" s="612">
        <f>SUM(G157)</f>
        <v>754179</v>
      </c>
      <c r="H156" s="612">
        <f>SUM(H157)</f>
        <v>761736</v>
      </c>
      <c r="I156" s="607"/>
      <c r="J156" s="607"/>
    </row>
    <row r="157" spans="1:10" ht="12.75">
      <c r="A157" s="445"/>
      <c r="B157" s="414"/>
      <c r="C157" s="415" t="s">
        <v>288</v>
      </c>
      <c r="D157" s="416" t="s">
        <v>5</v>
      </c>
      <c r="E157" s="417">
        <f>SUM(E158+E162+E167+E198)</f>
        <v>816546</v>
      </c>
      <c r="F157" s="417">
        <f>SUM(F158+F162+F167+F198)</f>
        <v>746690</v>
      </c>
      <c r="G157" s="417">
        <f>SUM(G158+G162+G167+G198)</f>
        <v>754179</v>
      </c>
      <c r="H157" s="417">
        <f>SUM(H158+H162+H167+H198)</f>
        <v>761736</v>
      </c>
      <c r="I157" s="607"/>
      <c r="J157" s="607"/>
    </row>
    <row r="158" spans="1:13" ht="12.75">
      <c r="A158" s="445"/>
      <c r="B158" s="414"/>
      <c r="C158" s="420" t="s">
        <v>369</v>
      </c>
      <c r="D158" s="343" t="s">
        <v>513</v>
      </c>
      <c r="E158" s="346">
        <f>SUM(E159:E161)</f>
        <v>479075</v>
      </c>
      <c r="F158" s="346">
        <f>SUM(F159:F161)</f>
        <v>459396</v>
      </c>
      <c r="G158" s="346">
        <v>463990</v>
      </c>
      <c r="H158" s="346">
        <v>468630</v>
      </c>
      <c r="I158" s="613"/>
      <c r="J158" s="613"/>
      <c r="M158" s="91"/>
    </row>
    <row r="159" spans="1:13" ht="12.75">
      <c r="A159" s="445"/>
      <c r="B159" s="414"/>
      <c r="C159" s="420"/>
      <c r="D159" s="349" t="s">
        <v>514</v>
      </c>
      <c r="E159" s="352">
        <v>404016</v>
      </c>
      <c r="F159" s="350">
        <v>406212</v>
      </c>
      <c r="G159" s="351"/>
      <c r="H159" s="352"/>
      <c r="I159" s="613"/>
      <c r="J159" s="613"/>
      <c r="M159" s="91"/>
    </row>
    <row r="160" spans="1:13" ht="12.75">
      <c r="A160" s="445"/>
      <c r="B160" s="414"/>
      <c r="C160" s="420"/>
      <c r="D160" s="479" t="s">
        <v>721</v>
      </c>
      <c r="E160" s="352">
        <v>67552</v>
      </c>
      <c r="F160" s="350">
        <v>52184</v>
      </c>
      <c r="G160" s="351"/>
      <c r="H160" s="352"/>
      <c r="I160" s="613"/>
      <c r="J160" s="613"/>
      <c r="M160" s="91"/>
    </row>
    <row r="161" spans="1:13" ht="12.75">
      <c r="A161" s="445"/>
      <c r="B161" s="414"/>
      <c r="C161" s="420"/>
      <c r="D161" s="479" t="s">
        <v>591</v>
      </c>
      <c r="E161" s="352">
        <v>7507</v>
      </c>
      <c r="F161" s="350">
        <v>1000</v>
      </c>
      <c r="G161" s="351"/>
      <c r="H161" s="352"/>
      <c r="I161" s="613"/>
      <c r="J161" s="613"/>
      <c r="M161" s="91"/>
    </row>
    <row r="162" spans="1:10" ht="12.75">
      <c r="A162" s="445"/>
      <c r="B162" s="414"/>
      <c r="C162" s="420" t="s">
        <v>373</v>
      </c>
      <c r="D162" s="343" t="s">
        <v>592</v>
      </c>
      <c r="E162" s="357">
        <f>SUM(E163,E164,E165,E166)</f>
        <v>166534</v>
      </c>
      <c r="F162" s="357">
        <f>SUM(F163,F164,F165,F166)</f>
        <v>161708</v>
      </c>
      <c r="G162" s="357">
        <v>163324</v>
      </c>
      <c r="H162" s="357">
        <v>164957</v>
      </c>
      <c r="I162" s="613"/>
      <c r="J162" s="613"/>
    </row>
    <row r="163" spans="1:10" ht="12.75">
      <c r="A163" s="445"/>
      <c r="B163" s="414"/>
      <c r="C163" s="420"/>
      <c r="D163" s="479" t="s">
        <v>722</v>
      </c>
      <c r="E163" s="360">
        <v>19599</v>
      </c>
      <c r="F163" s="358">
        <v>23365</v>
      </c>
      <c r="G163" s="359"/>
      <c r="H163" s="360"/>
      <c r="I163" s="613"/>
      <c r="J163" s="613"/>
    </row>
    <row r="164" spans="1:10" ht="12.75">
      <c r="A164" s="445"/>
      <c r="B164" s="414"/>
      <c r="C164" s="420"/>
      <c r="D164" s="479" t="s">
        <v>723</v>
      </c>
      <c r="E164" s="360">
        <v>10922</v>
      </c>
      <c r="F164" s="358">
        <v>9559</v>
      </c>
      <c r="G164" s="359"/>
      <c r="H164" s="360"/>
      <c r="I164" s="613"/>
      <c r="J164" s="613"/>
    </row>
    <row r="165" spans="1:10" ht="12.75">
      <c r="A165" s="445"/>
      <c r="B165" s="414"/>
      <c r="C165" s="420"/>
      <c r="D165" s="349" t="s">
        <v>724</v>
      </c>
      <c r="E165" s="360">
        <v>17099</v>
      </c>
      <c r="F165" s="358">
        <v>16912</v>
      </c>
      <c r="G165" s="359"/>
      <c r="H165" s="360"/>
      <c r="I165" s="613"/>
      <c r="J165" s="613"/>
    </row>
    <row r="166" spans="1:10" ht="12.75">
      <c r="A166" s="445"/>
      <c r="B166" s="414"/>
      <c r="C166" s="420"/>
      <c r="D166" s="362" t="s">
        <v>725</v>
      </c>
      <c r="E166" s="358">
        <v>118914</v>
      </c>
      <c r="F166" s="358">
        <v>111872</v>
      </c>
      <c r="G166" s="363"/>
      <c r="H166" s="358"/>
      <c r="I166" s="613"/>
      <c r="J166" s="613"/>
    </row>
    <row r="167" spans="1:10" ht="12.75">
      <c r="A167" s="445"/>
      <c r="B167" s="414"/>
      <c r="C167" s="420" t="s">
        <v>289</v>
      </c>
      <c r="D167" s="343" t="s">
        <v>290</v>
      </c>
      <c r="E167" s="357">
        <f>SUM(E168:E197)</f>
        <v>163479</v>
      </c>
      <c r="F167" s="357">
        <f>SUM(F168:F197)</f>
        <v>125114</v>
      </c>
      <c r="G167" s="356">
        <v>126365</v>
      </c>
      <c r="H167" s="357">
        <v>127629</v>
      </c>
      <c r="I167" s="613"/>
      <c r="J167" s="613"/>
    </row>
    <row r="168" spans="1:11" ht="12.75">
      <c r="A168" s="445"/>
      <c r="B168" s="414"/>
      <c r="C168" s="490"/>
      <c r="D168" s="615" t="s">
        <v>763</v>
      </c>
      <c r="E168" s="360">
        <v>44</v>
      </c>
      <c r="F168" s="350">
        <v>200</v>
      </c>
      <c r="G168" s="351"/>
      <c r="H168" s="352"/>
      <c r="I168" s="613"/>
      <c r="J168" s="613"/>
      <c r="K168" t="s">
        <v>764</v>
      </c>
    </row>
    <row r="169" spans="1:10" ht="12.75">
      <c r="A169" s="445"/>
      <c r="B169" s="414"/>
      <c r="C169" s="490"/>
      <c r="D169" s="362" t="s">
        <v>410</v>
      </c>
      <c r="E169" s="360">
        <v>53393</v>
      </c>
      <c r="F169" s="350">
        <v>47394</v>
      </c>
      <c r="G169" s="351"/>
      <c r="H169" s="352"/>
      <c r="I169" s="613"/>
      <c r="J169" s="613"/>
    </row>
    <row r="170" spans="1:10" ht="12.75">
      <c r="A170" s="445"/>
      <c r="B170" s="414"/>
      <c r="C170" s="490"/>
      <c r="D170" s="362" t="s">
        <v>726</v>
      </c>
      <c r="E170" s="360">
        <v>7412</v>
      </c>
      <c r="F170" s="350">
        <v>3000</v>
      </c>
      <c r="G170" s="351"/>
      <c r="H170" s="352"/>
      <c r="I170" s="613"/>
      <c r="J170" s="613"/>
    </row>
    <row r="171" spans="1:10" ht="12.75">
      <c r="A171" s="445"/>
      <c r="B171" s="414"/>
      <c r="C171" s="490"/>
      <c r="D171" s="362" t="s">
        <v>412</v>
      </c>
      <c r="E171" s="360">
        <v>783</v>
      </c>
      <c r="F171" s="350">
        <v>1000</v>
      </c>
      <c r="G171" s="351"/>
      <c r="H171" s="352"/>
      <c r="I171" s="613"/>
      <c r="J171" s="613"/>
    </row>
    <row r="172" spans="1:10" ht="12.75">
      <c r="A172" s="445"/>
      <c r="B172" s="414"/>
      <c r="C172" s="490"/>
      <c r="D172" s="362" t="s">
        <v>414</v>
      </c>
      <c r="E172" s="360">
        <v>22982</v>
      </c>
      <c r="F172" s="350">
        <v>10000</v>
      </c>
      <c r="G172" s="351"/>
      <c r="H172" s="352"/>
      <c r="I172" s="613"/>
      <c r="J172" s="613"/>
    </row>
    <row r="173" spans="1:10" ht="12.75">
      <c r="A173" s="445"/>
      <c r="B173" s="414"/>
      <c r="C173" s="490"/>
      <c r="D173" s="362" t="s">
        <v>415</v>
      </c>
      <c r="E173" s="360">
        <v>2001</v>
      </c>
      <c r="F173" s="350">
        <v>2000</v>
      </c>
      <c r="G173" s="351"/>
      <c r="H173" s="352"/>
      <c r="I173" s="613"/>
      <c r="J173" s="613"/>
    </row>
    <row r="174" spans="1:10" ht="12.75">
      <c r="A174" s="445"/>
      <c r="B174" s="414"/>
      <c r="C174" s="490"/>
      <c r="D174" s="362" t="s">
        <v>750</v>
      </c>
      <c r="E174" s="360">
        <v>0</v>
      </c>
      <c r="F174" s="350">
        <v>0</v>
      </c>
      <c r="G174" s="351"/>
      <c r="H174" s="352"/>
      <c r="I174" s="613"/>
      <c r="J174" s="613"/>
    </row>
    <row r="175" spans="1:10" ht="12.75">
      <c r="A175" s="445"/>
      <c r="B175" s="414"/>
      <c r="C175" s="490"/>
      <c r="D175" s="362" t="s">
        <v>727</v>
      </c>
      <c r="E175" s="360">
        <v>1215</v>
      </c>
      <c r="F175" s="350">
        <v>1000</v>
      </c>
      <c r="G175" s="351"/>
      <c r="H175" s="352"/>
      <c r="I175" s="613"/>
      <c r="J175" s="613"/>
    </row>
    <row r="176" spans="1:10" ht="12.75">
      <c r="A176" s="445"/>
      <c r="B176" s="414"/>
      <c r="C176" s="490"/>
      <c r="D176" s="362" t="s">
        <v>418</v>
      </c>
      <c r="E176" s="360">
        <v>8344</v>
      </c>
      <c r="F176" s="350">
        <v>5000</v>
      </c>
      <c r="G176" s="351"/>
      <c r="H176" s="352"/>
      <c r="I176" s="613"/>
      <c r="J176" s="613"/>
    </row>
    <row r="177" spans="1:10" ht="12.75">
      <c r="A177" s="445"/>
      <c r="B177" s="414"/>
      <c r="C177" s="490"/>
      <c r="D177" s="362" t="s">
        <v>728</v>
      </c>
      <c r="E177" s="360">
        <v>7249</v>
      </c>
      <c r="F177" s="350">
        <v>3000</v>
      </c>
      <c r="G177" s="351"/>
      <c r="H177" s="352"/>
      <c r="I177" s="613"/>
      <c r="J177" s="613"/>
    </row>
    <row r="178" spans="1:10" ht="12.75">
      <c r="A178" s="445"/>
      <c r="B178" s="414"/>
      <c r="C178" s="490"/>
      <c r="D178" s="362" t="s">
        <v>729</v>
      </c>
      <c r="E178" s="360">
        <v>825</v>
      </c>
      <c r="F178" s="350">
        <v>300</v>
      </c>
      <c r="G178" s="351"/>
      <c r="H178" s="352"/>
      <c r="I178" s="613"/>
      <c r="J178" s="613"/>
    </row>
    <row r="179" spans="1:10" ht="12.75">
      <c r="A179" s="445"/>
      <c r="B179" s="414"/>
      <c r="C179" s="490"/>
      <c r="D179" s="362" t="s">
        <v>751</v>
      </c>
      <c r="E179" s="360">
        <v>283</v>
      </c>
      <c r="F179" s="350">
        <v>1000</v>
      </c>
      <c r="G179" s="351"/>
      <c r="H179" s="352"/>
      <c r="I179" s="613"/>
      <c r="J179" s="613"/>
    </row>
    <row r="180" spans="1:10" ht="12.75">
      <c r="A180" s="445"/>
      <c r="B180" s="414"/>
      <c r="C180" s="490"/>
      <c r="D180" s="362" t="s">
        <v>752</v>
      </c>
      <c r="E180" s="360">
        <v>45</v>
      </c>
      <c r="F180" s="350">
        <v>100</v>
      </c>
      <c r="G180" s="351"/>
      <c r="H180" s="352"/>
      <c r="I180" s="613"/>
      <c r="J180" s="613"/>
    </row>
    <row r="181" spans="1:10" ht="12.75">
      <c r="A181" s="445"/>
      <c r="B181" s="414"/>
      <c r="C181" s="490"/>
      <c r="D181" s="362" t="s">
        <v>731</v>
      </c>
      <c r="E181" s="360">
        <v>0</v>
      </c>
      <c r="F181" s="350">
        <v>0</v>
      </c>
      <c r="G181" s="351"/>
      <c r="H181" s="352"/>
      <c r="I181" s="613"/>
      <c r="J181" s="613"/>
    </row>
    <row r="182" spans="1:10" ht="12.75">
      <c r="A182" s="445"/>
      <c r="B182" s="414"/>
      <c r="C182" s="490"/>
      <c r="D182" s="362" t="s">
        <v>732</v>
      </c>
      <c r="E182" s="360">
        <v>457</v>
      </c>
      <c r="F182" s="350">
        <v>500</v>
      </c>
      <c r="G182" s="351"/>
      <c r="H182" s="352"/>
      <c r="I182" s="613"/>
      <c r="J182" s="613"/>
    </row>
    <row r="183" spans="1:10" ht="12.75">
      <c r="A183" s="445"/>
      <c r="B183" s="414"/>
      <c r="C183" s="490"/>
      <c r="D183" s="371" t="s">
        <v>753</v>
      </c>
      <c r="E183" s="494">
        <v>0</v>
      </c>
      <c r="F183" s="366">
        <v>100</v>
      </c>
      <c r="G183" s="372"/>
      <c r="H183" s="373"/>
      <c r="I183" s="613"/>
      <c r="J183" s="613"/>
    </row>
    <row r="184" spans="1:10" ht="12.75">
      <c r="A184" s="445"/>
      <c r="B184" s="414"/>
      <c r="C184" s="490"/>
      <c r="D184" s="349" t="s">
        <v>733</v>
      </c>
      <c r="E184" s="360">
        <v>6262</v>
      </c>
      <c r="F184" s="358">
        <v>100</v>
      </c>
      <c r="G184" s="359"/>
      <c r="H184" s="360"/>
      <c r="I184" s="613" t="s">
        <v>764</v>
      </c>
      <c r="J184" s="613"/>
    </row>
    <row r="185" spans="1:10" ht="12.75">
      <c r="A185" s="445"/>
      <c r="B185" s="414"/>
      <c r="C185" s="490"/>
      <c r="D185" s="349" t="s">
        <v>734</v>
      </c>
      <c r="E185" s="360">
        <v>24557</v>
      </c>
      <c r="F185" s="358">
        <v>27000</v>
      </c>
      <c r="G185" s="359"/>
      <c r="H185" s="360"/>
      <c r="I185" s="613"/>
      <c r="J185" s="613"/>
    </row>
    <row r="186" spans="1:10" ht="12.75">
      <c r="A186" s="445"/>
      <c r="B186" s="414"/>
      <c r="C186" s="490"/>
      <c r="D186" s="349" t="s">
        <v>765</v>
      </c>
      <c r="E186" s="352">
        <v>165</v>
      </c>
      <c r="F186" s="350">
        <v>0</v>
      </c>
      <c r="G186" s="359"/>
      <c r="H186" s="360"/>
      <c r="I186" s="613"/>
      <c r="J186" s="613"/>
    </row>
    <row r="187" spans="1:10" ht="12.75">
      <c r="A187" s="445"/>
      <c r="B187" s="414"/>
      <c r="C187" s="490"/>
      <c r="D187" s="362" t="s">
        <v>766</v>
      </c>
      <c r="E187" s="352">
        <v>33</v>
      </c>
      <c r="F187" s="350">
        <v>50</v>
      </c>
      <c r="G187" s="351"/>
      <c r="H187" s="352"/>
      <c r="I187" s="613"/>
      <c r="J187" s="613"/>
    </row>
    <row r="188" spans="1:10" ht="12.75">
      <c r="A188" s="445"/>
      <c r="B188" s="414"/>
      <c r="C188" s="490"/>
      <c r="D188" s="362" t="s">
        <v>736</v>
      </c>
      <c r="E188" s="360">
        <v>115</v>
      </c>
      <c r="F188" s="350">
        <v>70</v>
      </c>
      <c r="G188" s="351"/>
      <c r="H188" s="352"/>
      <c r="I188" s="613"/>
      <c r="J188" s="613"/>
    </row>
    <row r="189" spans="1:10" ht="12.75">
      <c r="A189" s="445"/>
      <c r="B189" s="414"/>
      <c r="C189" s="490"/>
      <c r="D189" s="362" t="s">
        <v>439</v>
      </c>
      <c r="E189" s="360">
        <v>173</v>
      </c>
      <c r="F189" s="350">
        <v>50</v>
      </c>
      <c r="G189" s="351"/>
      <c r="H189" s="352"/>
      <c r="I189" s="613"/>
      <c r="J189" s="613"/>
    </row>
    <row r="190" spans="1:10" ht="12.75">
      <c r="A190" s="445"/>
      <c r="B190" s="414"/>
      <c r="C190" s="490"/>
      <c r="D190" s="362" t="s">
        <v>440</v>
      </c>
      <c r="E190" s="360">
        <v>3621</v>
      </c>
      <c r="F190" s="350">
        <v>2000</v>
      </c>
      <c r="G190" s="351"/>
      <c r="H190" s="352"/>
      <c r="I190" s="613"/>
      <c r="J190" s="613"/>
    </row>
    <row r="191" spans="1:10" ht="12.75">
      <c r="A191" s="445"/>
      <c r="B191" s="414"/>
      <c r="C191" s="490"/>
      <c r="D191" s="362" t="s">
        <v>767</v>
      </c>
      <c r="E191" s="360">
        <v>19</v>
      </c>
      <c r="F191" s="350"/>
      <c r="G191" s="351"/>
      <c r="H191" s="352"/>
      <c r="I191" s="613"/>
      <c r="J191" s="613"/>
    </row>
    <row r="192" spans="1:10" ht="12.75">
      <c r="A192" s="445"/>
      <c r="B192" s="414"/>
      <c r="C192" s="490"/>
      <c r="D192" s="362" t="s">
        <v>738</v>
      </c>
      <c r="E192" s="360">
        <v>192</v>
      </c>
      <c r="F192" s="350">
        <v>150</v>
      </c>
      <c r="G192" s="351"/>
      <c r="H192" s="352"/>
      <c r="I192" s="613"/>
      <c r="J192" s="613"/>
    </row>
    <row r="193" spans="1:10" ht="12.75">
      <c r="A193" s="445"/>
      <c r="B193" s="414"/>
      <c r="C193" s="490"/>
      <c r="D193" s="362" t="s">
        <v>395</v>
      </c>
      <c r="E193" s="360">
        <v>9837</v>
      </c>
      <c r="F193" s="350">
        <v>8000</v>
      </c>
      <c r="G193" s="351"/>
      <c r="H193" s="352"/>
      <c r="I193" s="613"/>
      <c r="J193" s="613"/>
    </row>
    <row r="194" spans="1:10" ht="12.75">
      <c r="A194" s="445"/>
      <c r="B194" s="414"/>
      <c r="C194" s="490"/>
      <c r="D194" s="362" t="s">
        <v>443</v>
      </c>
      <c r="E194" s="360">
        <v>1574</v>
      </c>
      <c r="F194" s="350">
        <v>2500</v>
      </c>
      <c r="G194" s="351"/>
      <c r="H194" s="352"/>
      <c r="I194" s="613"/>
      <c r="J194" s="613"/>
    </row>
    <row r="195" spans="1:10" ht="12.75">
      <c r="A195" s="445"/>
      <c r="B195" s="414"/>
      <c r="C195" s="490"/>
      <c r="D195" s="362" t="s">
        <v>444</v>
      </c>
      <c r="E195" s="360">
        <v>4140</v>
      </c>
      <c r="F195" s="350">
        <v>4600</v>
      </c>
      <c r="G195" s="351"/>
      <c r="H195" s="352"/>
      <c r="I195" s="613"/>
      <c r="J195" s="613"/>
    </row>
    <row r="196" spans="1:10" ht="12.75">
      <c r="A196" s="445"/>
      <c r="B196" s="414"/>
      <c r="C196" s="490"/>
      <c r="D196" s="362" t="s">
        <v>755</v>
      </c>
      <c r="E196" s="360">
        <v>4558</v>
      </c>
      <c r="F196" s="350">
        <v>6000</v>
      </c>
      <c r="G196" s="351"/>
      <c r="H196" s="352"/>
      <c r="I196" s="613"/>
      <c r="J196" s="613"/>
    </row>
    <row r="197" spans="1:10" ht="12.75">
      <c r="A197" s="445"/>
      <c r="B197" s="414"/>
      <c r="C197" s="490"/>
      <c r="D197" s="362" t="s">
        <v>768</v>
      </c>
      <c r="E197" s="360">
        <v>3200</v>
      </c>
      <c r="F197" s="350"/>
      <c r="G197" s="351"/>
      <c r="H197" s="352"/>
      <c r="I197" s="613"/>
      <c r="J197" s="613"/>
    </row>
    <row r="198" spans="1:10" ht="12.75">
      <c r="A198" s="445"/>
      <c r="B198" s="414"/>
      <c r="C198" s="490" t="s">
        <v>488</v>
      </c>
      <c r="D198" s="369" t="s">
        <v>739</v>
      </c>
      <c r="E198" s="346">
        <f>SUM(E199:E202)</f>
        <v>7458</v>
      </c>
      <c r="F198" s="346">
        <f>SUM(F199:F202)</f>
        <v>472</v>
      </c>
      <c r="G198" s="346">
        <v>500</v>
      </c>
      <c r="H198" s="346">
        <v>520</v>
      </c>
      <c r="I198" s="613"/>
      <c r="J198" s="613"/>
    </row>
    <row r="199" spans="1:10" ht="12.75">
      <c r="A199" s="445"/>
      <c r="B199" s="414"/>
      <c r="C199" s="490"/>
      <c r="D199" s="362" t="s">
        <v>741</v>
      </c>
      <c r="E199" s="352">
        <v>2927</v>
      </c>
      <c r="F199" s="350" t="s">
        <v>764</v>
      </c>
      <c r="G199" s="345"/>
      <c r="H199" s="346"/>
      <c r="I199" s="613"/>
      <c r="J199" s="613"/>
    </row>
    <row r="200" spans="1:10" ht="12.75">
      <c r="A200" s="445"/>
      <c r="B200" s="414"/>
      <c r="C200" s="490"/>
      <c r="D200" s="362" t="s">
        <v>769</v>
      </c>
      <c r="E200" s="352">
        <v>2610</v>
      </c>
      <c r="F200" s="350">
        <v>0</v>
      </c>
      <c r="G200" s="345"/>
      <c r="H200" s="346"/>
      <c r="I200" s="613"/>
      <c r="J200" s="613"/>
    </row>
    <row r="201" spans="1:10" ht="12.75">
      <c r="A201" s="445"/>
      <c r="B201" s="414"/>
      <c r="C201" s="490"/>
      <c r="D201" s="362" t="s">
        <v>453</v>
      </c>
      <c r="E201" s="352">
        <v>575</v>
      </c>
      <c r="F201" s="350">
        <v>472</v>
      </c>
      <c r="G201" s="351"/>
      <c r="H201" s="352"/>
      <c r="I201" s="613"/>
      <c r="J201" s="613"/>
    </row>
    <row r="202" spans="1:10" ht="12.75">
      <c r="A202" s="445"/>
      <c r="B202" s="414"/>
      <c r="C202" s="490"/>
      <c r="D202" s="362" t="s">
        <v>742</v>
      </c>
      <c r="E202" s="352">
        <v>1346</v>
      </c>
      <c r="F202" s="350">
        <v>0</v>
      </c>
      <c r="G202" s="351"/>
      <c r="H202" s="352"/>
      <c r="I202" s="613"/>
      <c r="J202" s="613"/>
    </row>
    <row r="203" spans="1:10" ht="12.75">
      <c r="A203" s="445"/>
      <c r="B203" s="414"/>
      <c r="C203" s="610" t="s">
        <v>770</v>
      </c>
      <c r="D203" s="610"/>
      <c r="E203" s="612">
        <f>SUM(E204)</f>
        <v>552266</v>
      </c>
      <c r="F203" s="612">
        <f>SUM(F204)</f>
        <v>490038</v>
      </c>
      <c r="G203" s="612">
        <f>SUM(G204)</f>
        <v>490200</v>
      </c>
      <c r="H203" s="612">
        <f>SUM(H204)</f>
        <v>490200</v>
      </c>
      <c r="I203" s="607"/>
      <c r="J203" s="607"/>
    </row>
    <row r="204" spans="1:10" ht="12.75">
      <c r="A204" s="445"/>
      <c r="B204" s="414"/>
      <c r="C204" s="415" t="s">
        <v>288</v>
      </c>
      <c r="D204" s="416" t="s">
        <v>5</v>
      </c>
      <c r="E204" s="417">
        <f>SUM(E205+E209+E214+E244)</f>
        <v>552266</v>
      </c>
      <c r="F204" s="417">
        <f>SUM(F205+F209+F214+F244)</f>
        <v>490038</v>
      </c>
      <c r="G204" s="417">
        <f>SUM(G205+G209+G214+G244)</f>
        <v>490200</v>
      </c>
      <c r="H204" s="417">
        <f>SUM(H205+H209+H214+H244)</f>
        <v>490200</v>
      </c>
      <c r="I204" s="607"/>
      <c r="J204" s="607"/>
    </row>
    <row r="205" spans="1:13" ht="12.75">
      <c r="A205" s="445"/>
      <c r="B205" s="414"/>
      <c r="C205" s="420" t="s">
        <v>369</v>
      </c>
      <c r="D205" s="343" t="s">
        <v>513</v>
      </c>
      <c r="E205" s="346">
        <f>SUM(E206:E208)</f>
        <v>310792</v>
      </c>
      <c r="F205" s="346">
        <f>SUM(F206:F208)</f>
        <v>328054</v>
      </c>
      <c r="G205" s="346">
        <v>328054</v>
      </c>
      <c r="H205" s="346">
        <v>328054</v>
      </c>
      <c r="I205" s="613"/>
      <c r="J205" s="613"/>
      <c r="M205" s="91"/>
    </row>
    <row r="206" spans="1:13" ht="12.75">
      <c r="A206" s="445"/>
      <c r="B206" s="414"/>
      <c r="C206" s="420"/>
      <c r="D206" s="349" t="s">
        <v>514</v>
      </c>
      <c r="E206" s="352">
        <v>284313</v>
      </c>
      <c r="F206" s="352">
        <v>300661</v>
      </c>
      <c r="G206" s="345"/>
      <c r="H206" s="346"/>
      <c r="I206" s="613"/>
      <c r="J206" s="613"/>
      <c r="M206" s="91"/>
    </row>
    <row r="207" spans="1:13" ht="12.75">
      <c r="A207" s="445"/>
      <c r="B207" s="414"/>
      <c r="C207" s="420"/>
      <c r="D207" s="479" t="s">
        <v>721</v>
      </c>
      <c r="E207" s="352">
        <v>21524</v>
      </c>
      <c r="F207" s="352">
        <v>25494</v>
      </c>
      <c r="G207" s="351"/>
      <c r="H207" s="352"/>
      <c r="I207" s="613"/>
      <c r="J207" s="613"/>
      <c r="M207" s="91"/>
    </row>
    <row r="208" spans="1:13" ht="12.75">
      <c r="A208" s="445"/>
      <c r="B208" s="414"/>
      <c r="C208" s="420"/>
      <c r="D208" s="479" t="s">
        <v>591</v>
      </c>
      <c r="E208" s="352">
        <v>4955</v>
      </c>
      <c r="F208" s="352">
        <v>1899</v>
      </c>
      <c r="G208" s="351"/>
      <c r="H208" s="352"/>
      <c r="I208" s="613"/>
      <c r="J208" s="613"/>
      <c r="M208" s="91"/>
    </row>
    <row r="209" spans="1:10" ht="12.75">
      <c r="A209" s="445"/>
      <c r="B209" s="414"/>
      <c r="C209" s="420" t="s">
        <v>373</v>
      </c>
      <c r="D209" s="343" t="s">
        <v>519</v>
      </c>
      <c r="E209" s="357">
        <f>SUM(E210:E213)</f>
        <v>108879</v>
      </c>
      <c r="F209" s="357">
        <f>SUM(F210:F213)</f>
        <v>115475</v>
      </c>
      <c r="G209" s="357">
        <v>115475</v>
      </c>
      <c r="H209" s="357">
        <v>115475</v>
      </c>
      <c r="I209" s="613"/>
      <c r="J209" s="613"/>
    </row>
    <row r="210" spans="1:10" ht="12.75">
      <c r="A210" s="445"/>
      <c r="B210" s="414"/>
      <c r="C210" s="420"/>
      <c r="D210" s="479" t="s">
        <v>722</v>
      </c>
      <c r="E210" s="360">
        <v>14890</v>
      </c>
      <c r="F210" s="360">
        <v>16400</v>
      </c>
      <c r="G210" s="359"/>
      <c r="H210" s="360"/>
      <c r="I210" s="613"/>
      <c r="J210" s="613"/>
    </row>
    <row r="211" spans="1:10" ht="12.75">
      <c r="A211" s="445"/>
      <c r="B211" s="414"/>
      <c r="C211" s="420"/>
      <c r="D211" s="479" t="s">
        <v>723</v>
      </c>
      <c r="E211" s="360">
        <v>5684</v>
      </c>
      <c r="F211" s="360">
        <v>5100</v>
      </c>
      <c r="G211" s="359"/>
      <c r="H211" s="360"/>
      <c r="I211" s="613"/>
      <c r="J211" s="613"/>
    </row>
    <row r="212" spans="1:10" ht="12.75">
      <c r="A212" s="445"/>
      <c r="B212" s="414"/>
      <c r="C212" s="420"/>
      <c r="D212" s="349" t="s">
        <v>724</v>
      </c>
      <c r="E212" s="360">
        <v>10524</v>
      </c>
      <c r="F212" s="360">
        <v>11305</v>
      </c>
      <c r="G212" s="359"/>
      <c r="H212" s="360"/>
      <c r="I212" s="613"/>
      <c r="J212" s="613"/>
    </row>
    <row r="213" spans="1:10" ht="12.75">
      <c r="A213" s="445"/>
      <c r="B213" s="414"/>
      <c r="C213" s="420"/>
      <c r="D213" s="362" t="s">
        <v>725</v>
      </c>
      <c r="E213" s="358">
        <v>77781</v>
      </c>
      <c r="F213" s="358">
        <v>82670</v>
      </c>
      <c r="G213" s="363"/>
      <c r="H213" s="358"/>
      <c r="I213" s="613"/>
      <c r="J213" s="613"/>
    </row>
    <row r="214" spans="1:10" ht="12.75">
      <c r="A214" s="445"/>
      <c r="B214" s="414"/>
      <c r="C214" s="420" t="s">
        <v>289</v>
      </c>
      <c r="D214" s="343" t="s">
        <v>290</v>
      </c>
      <c r="E214" s="357">
        <f>SUM(E215:E243)</f>
        <v>124551</v>
      </c>
      <c r="F214" s="357">
        <f>SUM(F215:F243)</f>
        <v>40609</v>
      </c>
      <c r="G214" s="356">
        <v>46171</v>
      </c>
      <c r="H214" s="357">
        <v>46171</v>
      </c>
      <c r="I214" s="613"/>
      <c r="J214" s="613"/>
    </row>
    <row r="215" spans="1:10" ht="12.75">
      <c r="A215" s="445"/>
      <c r="B215" s="414"/>
      <c r="C215" s="490"/>
      <c r="D215" s="615" t="s">
        <v>771</v>
      </c>
      <c r="E215" s="352">
        <v>564</v>
      </c>
      <c r="F215" s="352">
        <v>490</v>
      </c>
      <c r="G215" s="345"/>
      <c r="H215" s="346"/>
      <c r="I215" s="613"/>
      <c r="J215" s="613"/>
    </row>
    <row r="216" spans="1:10" ht="12.75">
      <c r="A216" s="445"/>
      <c r="B216" s="414"/>
      <c r="C216" s="490"/>
      <c r="D216" s="362" t="s">
        <v>410</v>
      </c>
      <c r="E216" s="352">
        <v>55419</v>
      </c>
      <c r="F216" s="352">
        <v>15992</v>
      </c>
      <c r="G216" s="351"/>
      <c r="H216" s="352"/>
      <c r="I216" s="613"/>
      <c r="J216" s="613"/>
    </row>
    <row r="217" spans="1:10" ht="12.75">
      <c r="A217" s="445"/>
      <c r="B217" s="414"/>
      <c r="C217" s="490"/>
      <c r="D217" s="362" t="s">
        <v>726</v>
      </c>
      <c r="E217" s="352">
        <v>3816</v>
      </c>
      <c r="F217" s="352">
        <v>4200</v>
      </c>
      <c r="G217" s="351"/>
      <c r="H217" s="352"/>
      <c r="I217" s="613"/>
      <c r="J217" s="613"/>
    </row>
    <row r="218" spans="1:10" ht="12.75">
      <c r="A218" s="445"/>
      <c r="B218" s="414"/>
      <c r="C218" s="490"/>
      <c r="D218" s="362" t="s">
        <v>412</v>
      </c>
      <c r="E218" s="352">
        <v>1208</v>
      </c>
      <c r="F218" s="352">
        <v>1020</v>
      </c>
      <c r="G218" s="351"/>
      <c r="H218" s="352"/>
      <c r="I218" s="613"/>
      <c r="J218" s="613"/>
    </row>
    <row r="219" spans="1:10" ht="12.75">
      <c r="A219" s="445"/>
      <c r="B219" s="414"/>
      <c r="C219" s="490"/>
      <c r="D219" s="362" t="s">
        <v>414</v>
      </c>
      <c r="E219" s="352">
        <v>17237</v>
      </c>
      <c r="F219" s="352" t="s">
        <v>764</v>
      </c>
      <c r="G219" s="351"/>
      <c r="H219" s="352"/>
      <c r="I219" s="613"/>
      <c r="J219" s="613"/>
    </row>
    <row r="220" spans="1:10" ht="12.75">
      <c r="A220" s="445"/>
      <c r="B220" s="414"/>
      <c r="C220" s="490"/>
      <c r="D220" s="362" t="s">
        <v>415</v>
      </c>
      <c r="E220" s="352">
        <v>74</v>
      </c>
      <c r="F220" s="352" t="s">
        <v>764</v>
      </c>
      <c r="G220" s="351"/>
      <c r="H220" s="352"/>
      <c r="I220" s="613"/>
      <c r="J220" s="613"/>
    </row>
    <row r="221" spans="1:10" ht="12.75">
      <c r="A221" s="445"/>
      <c r="B221" s="414"/>
      <c r="C221" s="490"/>
      <c r="D221" s="362" t="s">
        <v>750</v>
      </c>
      <c r="E221" s="352">
        <v>0</v>
      </c>
      <c r="F221" s="352" t="s">
        <v>764</v>
      </c>
      <c r="G221" s="351"/>
      <c r="H221" s="352"/>
      <c r="I221" s="613"/>
      <c r="J221" s="613"/>
    </row>
    <row r="222" spans="1:10" ht="12.75">
      <c r="A222" s="445"/>
      <c r="B222" s="414"/>
      <c r="C222" s="490"/>
      <c r="D222" s="362" t="s">
        <v>727</v>
      </c>
      <c r="E222" s="352">
        <v>1581</v>
      </c>
      <c r="F222" s="352" t="s">
        <v>764</v>
      </c>
      <c r="G222" s="351"/>
      <c r="H222" s="352"/>
      <c r="I222" s="613"/>
      <c r="J222" s="613"/>
    </row>
    <row r="223" spans="1:10" ht="12.75">
      <c r="A223" s="445"/>
      <c r="B223" s="414"/>
      <c r="C223" s="490"/>
      <c r="D223" s="362" t="s">
        <v>418</v>
      </c>
      <c r="E223" s="352">
        <v>2888</v>
      </c>
      <c r="F223" s="352">
        <v>2900</v>
      </c>
      <c r="G223" s="351"/>
      <c r="H223" s="352"/>
      <c r="I223" s="613"/>
      <c r="J223" s="613"/>
    </row>
    <row r="224" spans="1:10" ht="12.75">
      <c r="A224" s="445"/>
      <c r="B224" s="414"/>
      <c r="C224" s="490"/>
      <c r="D224" s="362" t="s">
        <v>728</v>
      </c>
      <c r="E224" s="352">
        <v>9004</v>
      </c>
      <c r="F224" s="352">
        <v>500</v>
      </c>
      <c r="G224" s="351"/>
      <c r="H224" s="352"/>
      <c r="I224" s="613"/>
      <c r="J224" s="613"/>
    </row>
    <row r="225" spans="1:10" ht="12.75">
      <c r="A225" s="445"/>
      <c r="B225" s="414"/>
      <c r="C225" s="490"/>
      <c r="D225" s="362" t="s">
        <v>729</v>
      </c>
      <c r="E225" s="352">
        <v>179</v>
      </c>
      <c r="F225" s="352">
        <v>330</v>
      </c>
      <c r="G225" s="351"/>
      <c r="H225" s="352"/>
      <c r="I225" s="613"/>
      <c r="J225" s="613"/>
    </row>
    <row r="226" spans="1:10" ht="12.75">
      <c r="A226" s="445"/>
      <c r="B226" s="414"/>
      <c r="C226" s="490"/>
      <c r="D226" s="362" t="s">
        <v>772</v>
      </c>
      <c r="E226" s="352">
        <v>23</v>
      </c>
      <c r="F226" s="352"/>
      <c r="G226" s="351"/>
      <c r="H226" s="352"/>
      <c r="I226" s="613"/>
      <c r="J226" s="613"/>
    </row>
    <row r="227" spans="1:10" ht="12.75">
      <c r="A227" s="445"/>
      <c r="B227" s="414"/>
      <c r="C227" s="490"/>
      <c r="D227" s="362" t="s">
        <v>751</v>
      </c>
      <c r="E227" s="352">
        <v>464</v>
      </c>
      <c r="F227" s="352" t="s">
        <v>764</v>
      </c>
      <c r="G227" s="351"/>
      <c r="H227" s="352"/>
      <c r="I227" s="613"/>
      <c r="J227" s="613"/>
    </row>
    <row r="228" spans="1:10" ht="12.75">
      <c r="A228" s="445"/>
      <c r="B228" s="414"/>
      <c r="C228" s="490"/>
      <c r="D228" s="362" t="s">
        <v>752</v>
      </c>
      <c r="E228" s="352">
        <v>31</v>
      </c>
      <c r="F228" s="352">
        <v>40</v>
      </c>
      <c r="G228" s="351"/>
      <c r="H228" s="352"/>
      <c r="I228" s="613"/>
      <c r="J228" s="613"/>
    </row>
    <row r="229" spans="1:10" ht="12.75">
      <c r="A229" s="445"/>
      <c r="B229" s="414"/>
      <c r="C229" s="490"/>
      <c r="D229" s="362" t="s">
        <v>731</v>
      </c>
      <c r="E229" s="352">
        <v>370</v>
      </c>
      <c r="F229" s="352" t="s">
        <v>764</v>
      </c>
      <c r="G229" s="351"/>
      <c r="H229" s="352"/>
      <c r="I229" s="613"/>
      <c r="J229" s="613"/>
    </row>
    <row r="230" spans="1:10" ht="12.75">
      <c r="A230" s="445"/>
      <c r="B230" s="414"/>
      <c r="C230" s="490"/>
      <c r="D230" s="362" t="s">
        <v>732</v>
      </c>
      <c r="E230" s="352">
        <v>339</v>
      </c>
      <c r="F230" s="352">
        <v>100</v>
      </c>
      <c r="G230" s="351"/>
      <c r="H230" s="352"/>
      <c r="I230" s="613"/>
      <c r="J230" s="613"/>
    </row>
    <row r="231" spans="1:10" ht="12.75">
      <c r="A231" s="445"/>
      <c r="B231" s="414"/>
      <c r="C231" s="490"/>
      <c r="D231" s="362" t="s">
        <v>753</v>
      </c>
      <c r="E231" s="373">
        <v>52</v>
      </c>
      <c r="F231" s="373">
        <v>50</v>
      </c>
      <c r="G231" s="351"/>
      <c r="H231" s="352"/>
      <c r="I231" s="613"/>
      <c r="J231" s="613"/>
    </row>
    <row r="232" spans="1:10" ht="12.75">
      <c r="A232" s="445"/>
      <c r="B232" s="414"/>
      <c r="C232" s="490"/>
      <c r="D232" s="362" t="s">
        <v>733</v>
      </c>
      <c r="E232" s="360">
        <v>7407</v>
      </c>
      <c r="F232" s="360">
        <v>1000</v>
      </c>
      <c r="G232" s="351"/>
      <c r="H232" s="352"/>
      <c r="I232" s="613"/>
      <c r="J232" s="613"/>
    </row>
    <row r="233" spans="1:10" ht="12.75">
      <c r="A233" s="445"/>
      <c r="B233" s="414"/>
      <c r="C233" s="490"/>
      <c r="D233" s="362" t="s">
        <v>734</v>
      </c>
      <c r="E233" s="360">
        <v>5182</v>
      </c>
      <c r="F233" s="360" t="s">
        <v>764</v>
      </c>
      <c r="G233" s="351"/>
      <c r="H233" s="352"/>
      <c r="I233" s="613"/>
      <c r="J233" s="613"/>
    </row>
    <row r="234" spans="1:10" ht="12.75">
      <c r="A234" s="445"/>
      <c r="B234" s="414"/>
      <c r="C234" s="490"/>
      <c r="D234" s="362" t="s">
        <v>754</v>
      </c>
      <c r="E234" s="352">
        <v>30</v>
      </c>
      <c r="F234" s="352">
        <v>30</v>
      </c>
      <c r="G234" s="351"/>
      <c r="H234" s="352"/>
      <c r="I234" s="613"/>
      <c r="J234" s="613"/>
    </row>
    <row r="235" spans="1:10" ht="12.75">
      <c r="A235" s="445"/>
      <c r="B235" s="414"/>
      <c r="C235" s="490"/>
      <c r="D235" s="362" t="s">
        <v>773</v>
      </c>
      <c r="E235" s="352">
        <v>407</v>
      </c>
      <c r="F235" s="352">
        <v>390</v>
      </c>
      <c r="G235" s="351"/>
      <c r="H235" s="352"/>
      <c r="I235" s="613"/>
      <c r="J235" s="613"/>
    </row>
    <row r="236" spans="1:10" ht="12.75">
      <c r="A236" s="445"/>
      <c r="B236" s="414"/>
      <c r="C236" s="490"/>
      <c r="D236" s="362" t="s">
        <v>736</v>
      </c>
      <c r="E236" s="352">
        <v>143</v>
      </c>
      <c r="F236" s="352">
        <v>100</v>
      </c>
      <c r="G236" s="351"/>
      <c r="H236" s="352"/>
      <c r="I236" s="613"/>
      <c r="J236" s="613"/>
    </row>
    <row r="237" spans="1:10" ht="12.75">
      <c r="A237" s="445"/>
      <c r="B237" s="414"/>
      <c r="C237" s="490"/>
      <c r="D237" s="362" t="s">
        <v>439</v>
      </c>
      <c r="E237" s="352">
        <v>55</v>
      </c>
      <c r="F237" s="352">
        <v>50</v>
      </c>
      <c r="G237" s="351"/>
      <c r="H237" s="352"/>
      <c r="I237" s="613"/>
      <c r="J237" s="613"/>
    </row>
    <row r="238" spans="1:10" ht="12.75">
      <c r="A238" s="445"/>
      <c r="B238" s="414"/>
      <c r="C238" s="490"/>
      <c r="D238" s="362" t="s">
        <v>440</v>
      </c>
      <c r="E238" s="352">
        <v>2873</v>
      </c>
      <c r="F238" s="352">
        <v>2400</v>
      </c>
      <c r="G238" s="351"/>
      <c r="H238" s="352"/>
      <c r="I238" s="613"/>
      <c r="J238" s="613"/>
    </row>
    <row r="239" spans="1:10" ht="12.75">
      <c r="A239" s="445"/>
      <c r="B239" s="414"/>
      <c r="C239" s="490"/>
      <c r="D239" s="362" t="s">
        <v>738</v>
      </c>
      <c r="E239" s="352">
        <v>984</v>
      </c>
      <c r="F239" s="352">
        <v>830</v>
      </c>
      <c r="G239" s="351"/>
      <c r="H239" s="352"/>
      <c r="I239" s="613"/>
      <c r="J239" s="613"/>
    </row>
    <row r="240" spans="1:10" ht="12.75">
      <c r="A240" s="445"/>
      <c r="B240" s="414"/>
      <c r="C240" s="490"/>
      <c r="D240" s="362" t="s">
        <v>395</v>
      </c>
      <c r="E240" s="352">
        <v>7045</v>
      </c>
      <c r="F240" s="352">
        <v>5000</v>
      </c>
      <c r="G240" s="351"/>
      <c r="H240" s="352"/>
      <c r="I240" s="613"/>
      <c r="J240" s="613"/>
    </row>
    <row r="241" spans="1:10" ht="12.75">
      <c r="A241" s="445"/>
      <c r="B241" s="414"/>
      <c r="C241" s="490"/>
      <c r="D241" s="362" t="s">
        <v>443</v>
      </c>
      <c r="E241" s="352">
        <v>1300</v>
      </c>
      <c r="F241" s="352">
        <v>1260</v>
      </c>
      <c r="G241" s="351"/>
      <c r="H241" s="352"/>
      <c r="I241" s="613"/>
      <c r="J241" s="613"/>
    </row>
    <row r="242" spans="1:10" ht="12.75">
      <c r="A242" s="445"/>
      <c r="B242" s="414"/>
      <c r="C242" s="490"/>
      <c r="D242" s="362" t="s">
        <v>444</v>
      </c>
      <c r="E242" s="352">
        <v>3161</v>
      </c>
      <c r="F242" s="352">
        <v>3427</v>
      </c>
      <c r="G242" s="351"/>
      <c r="H242" s="352"/>
      <c r="I242" s="613"/>
      <c r="J242" s="613"/>
    </row>
    <row r="243" spans="1:10" ht="12.75">
      <c r="A243" s="445"/>
      <c r="B243" s="414"/>
      <c r="C243" s="490"/>
      <c r="D243" s="362" t="s">
        <v>755</v>
      </c>
      <c r="E243" s="352">
        <v>2715</v>
      </c>
      <c r="F243" s="352">
        <v>500</v>
      </c>
      <c r="G243" s="351"/>
      <c r="H243" s="352"/>
      <c r="I243" s="613"/>
      <c r="J243" s="613"/>
    </row>
    <row r="244" spans="1:10" ht="12.75">
      <c r="A244" s="445"/>
      <c r="B244" s="414"/>
      <c r="C244" s="490" t="s">
        <v>744</v>
      </c>
      <c r="D244" s="369" t="s">
        <v>623</v>
      </c>
      <c r="E244" s="346">
        <f>SUM(E245:E248)</f>
        <v>8044</v>
      </c>
      <c r="F244" s="346">
        <f>SUM(F245:F248)</f>
        <v>5900</v>
      </c>
      <c r="G244" s="345">
        <v>500</v>
      </c>
      <c r="H244" s="346">
        <v>500</v>
      </c>
      <c r="I244" s="613"/>
      <c r="J244" s="613"/>
    </row>
    <row r="245" spans="1:10" ht="12.75">
      <c r="A245" s="445"/>
      <c r="B245" s="414"/>
      <c r="C245" s="421"/>
      <c r="D245" s="362" t="s">
        <v>740</v>
      </c>
      <c r="E245" s="352"/>
      <c r="F245" s="352">
        <v>5400</v>
      </c>
      <c r="G245" s="351"/>
      <c r="H245" s="352"/>
      <c r="I245" s="613"/>
      <c r="J245" s="613"/>
    </row>
    <row r="246" spans="1:10" ht="12.75">
      <c r="A246" s="445"/>
      <c r="B246" s="414"/>
      <c r="C246" s="421"/>
      <c r="D246" s="362" t="s">
        <v>741</v>
      </c>
      <c r="E246" s="352"/>
      <c r="F246" s="352"/>
      <c r="G246" s="351"/>
      <c r="H246" s="352"/>
      <c r="I246" s="613"/>
      <c r="J246" s="613"/>
    </row>
    <row r="247" spans="1:10" ht="12.75">
      <c r="A247" s="445"/>
      <c r="B247" s="414"/>
      <c r="C247" s="421"/>
      <c r="D247" s="362" t="s">
        <v>774</v>
      </c>
      <c r="E247" s="352">
        <v>7273</v>
      </c>
      <c r="F247" s="352" t="s">
        <v>764</v>
      </c>
      <c r="G247" s="351"/>
      <c r="H247" s="352"/>
      <c r="I247" s="613"/>
      <c r="J247" s="613"/>
    </row>
    <row r="248" spans="1:10" ht="12.75">
      <c r="A248" s="445"/>
      <c r="B248" s="414"/>
      <c r="C248" s="421"/>
      <c r="D248" s="362" t="s">
        <v>453</v>
      </c>
      <c r="E248" s="352">
        <v>771</v>
      </c>
      <c r="F248" s="352">
        <v>500</v>
      </c>
      <c r="G248" s="351"/>
      <c r="H248" s="352"/>
      <c r="I248" s="613"/>
      <c r="J248" s="613"/>
    </row>
    <row r="249" spans="1:10" ht="12.75">
      <c r="A249" s="445"/>
      <c r="B249" s="414"/>
      <c r="C249" s="610" t="s">
        <v>775</v>
      </c>
      <c r="D249" s="610"/>
      <c r="E249" s="612">
        <f>SUM(E250)</f>
        <v>668727</v>
      </c>
      <c r="F249" s="612">
        <f>SUM(F250)</f>
        <v>564740</v>
      </c>
      <c r="G249" s="612">
        <f>SUM(G250)</f>
        <v>606690</v>
      </c>
      <c r="H249" s="612">
        <f>SUM(H250)</f>
        <v>648246</v>
      </c>
      <c r="I249" s="607"/>
      <c r="J249" s="607"/>
    </row>
    <row r="250" spans="1:10" ht="12.75">
      <c r="A250" s="445"/>
      <c r="B250" s="414"/>
      <c r="C250" s="415" t="s">
        <v>288</v>
      </c>
      <c r="D250" s="416" t="s">
        <v>5</v>
      </c>
      <c r="E250" s="417">
        <f>SUM(E251+E255+E260+E288)</f>
        <v>668727</v>
      </c>
      <c r="F250" s="417">
        <f>SUM(F251+F255+F260+F288)</f>
        <v>564740</v>
      </c>
      <c r="G250" s="417">
        <f>SUM(G251+G255+G260+G288)</f>
        <v>606690</v>
      </c>
      <c r="H250" s="417">
        <f>SUM(H251+H255+H260+H288)</f>
        <v>648246</v>
      </c>
      <c r="I250" s="607"/>
      <c r="J250" s="607"/>
    </row>
    <row r="251" spans="1:13" ht="12.75">
      <c r="A251" s="445"/>
      <c r="B251" s="414"/>
      <c r="C251" s="420" t="s">
        <v>369</v>
      </c>
      <c r="D251" s="343" t="s">
        <v>513</v>
      </c>
      <c r="E251" s="346">
        <f>SUM(E252:E254)</f>
        <v>359061</v>
      </c>
      <c r="F251" s="346">
        <f>SUM(F252:F254)</f>
        <v>360000</v>
      </c>
      <c r="G251" s="346">
        <v>385200</v>
      </c>
      <c r="H251" s="346">
        <v>412164</v>
      </c>
      <c r="I251" s="613"/>
      <c r="J251" s="613"/>
      <c r="M251" s="91"/>
    </row>
    <row r="252" spans="1:13" ht="12.75">
      <c r="A252" s="445"/>
      <c r="B252" s="414"/>
      <c r="C252" s="420"/>
      <c r="D252" s="349" t="s">
        <v>514</v>
      </c>
      <c r="E252" s="352">
        <v>301167</v>
      </c>
      <c r="F252" s="350">
        <v>308000</v>
      </c>
      <c r="G252" s="351"/>
      <c r="H252" s="352"/>
      <c r="I252" s="613"/>
      <c r="J252" s="613"/>
      <c r="M252" s="91"/>
    </row>
    <row r="253" spans="1:13" ht="12.75">
      <c r="A253" s="445"/>
      <c r="B253" s="414"/>
      <c r="C253" s="420"/>
      <c r="D253" s="479" t="s">
        <v>721</v>
      </c>
      <c r="E253" s="352">
        <v>56201</v>
      </c>
      <c r="F253" s="350">
        <v>40000</v>
      </c>
      <c r="G253" s="351"/>
      <c r="H253" s="352"/>
      <c r="I253" s="613"/>
      <c r="J253" s="613"/>
      <c r="M253" s="91"/>
    </row>
    <row r="254" spans="1:13" ht="12.75">
      <c r="A254" s="445"/>
      <c r="B254" s="414"/>
      <c r="C254" s="420"/>
      <c r="D254" s="479" t="s">
        <v>591</v>
      </c>
      <c r="E254" s="352">
        <v>1693</v>
      </c>
      <c r="F254" s="350">
        <v>12000</v>
      </c>
      <c r="G254" s="351"/>
      <c r="H254" s="352"/>
      <c r="I254" s="613"/>
      <c r="J254" s="613"/>
      <c r="M254" s="91"/>
    </row>
    <row r="255" spans="1:10" ht="12.75">
      <c r="A255" s="445"/>
      <c r="B255" s="414"/>
      <c r="C255" s="420" t="s">
        <v>373</v>
      </c>
      <c r="D255" s="343" t="s">
        <v>519</v>
      </c>
      <c r="E255" s="357">
        <f>SUM(E256:E259)</f>
        <v>125325</v>
      </c>
      <c r="F255" s="357">
        <f>SUM(F256:F259)</f>
        <v>126720</v>
      </c>
      <c r="G255" s="357">
        <v>135590</v>
      </c>
      <c r="H255" s="357">
        <v>145082</v>
      </c>
      <c r="I255" s="613"/>
      <c r="J255" s="613"/>
    </row>
    <row r="256" spans="1:10" ht="12.75">
      <c r="A256" s="445"/>
      <c r="B256" s="414"/>
      <c r="C256" s="420"/>
      <c r="D256" s="479" t="s">
        <v>722</v>
      </c>
      <c r="E256" s="360">
        <v>15249</v>
      </c>
      <c r="F256" s="358">
        <v>22320</v>
      </c>
      <c r="G256" s="359"/>
      <c r="H256" s="360"/>
      <c r="I256" s="613"/>
      <c r="J256" s="613"/>
    </row>
    <row r="257" spans="1:10" ht="12.75">
      <c r="A257" s="445"/>
      <c r="B257" s="414"/>
      <c r="C257" s="420"/>
      <c r="D257" s="479" t="s">
        <v>723</v>
      </c>
      <c r="E257" s="360">
        <v>7212</v>
      </c>
      <c r="F257" s="358" t="s">
        <v>764</v>
      </c>
      <c r="G257" s="359"/>
      <c r="H257" s="360"/>
      <c r="I257" s="613"/>
      <c r="J257" s="613"/>
    </row>
    <row r="258" spans="1:10" ht="12.75">
      <c r="A258" s="445"/>
      <c r="B258" s="414"/>
      <c r="C258" s="420"/>
      <c r="D258" s="349" t="s">
        <v>724</v>
      </c>
      <c r="E258" s="360">
        <v>12917</v>
      </c>
      <c r="F258" s="358">
        <v>13680</v>
      </c>
      <c r="G258" s="359"/>
      <c r="H258" s="360"/>
      <c r="I258" s="613"/>
      <c r="J258" s="613"/>
    </row>
    <row r="259" spans="1:10" ht="12.75">
      <c r="A259" s="445"/>
      <c r="B259" s="414"/>
      <c r="C259" s="420"/>
      <c r="D259" s="362" t="s">
        <v>725</v>
      </c>
      <c r="E259" s="358">
        <v>89947</v>
      </c>
      <c r="F259" s="358">
        <v>90720</v>
      </c>
      <c r="G259" s="363"/>
      <c r="H259" s="358"/>
      <c r="I259" s="613"/>
      <c r="J259" s="613"/>
    </row>
    <row r="260" spans="1:10" ht="12.75">
      <c r="A260" s="445"/>
      <c r="B260" s="414"/>
      <c r="C260" s="420" t="s">
        <v>289</v>
      </c>
      <c r="D260" s="343" t="s">
        <v>290</v>
      </c>
      <c r="E260" s="357">
        <f>SUM(E261:E287)</f>
        <v>168156</v>
      </c>
      <c r="F260" s="357">
        <f>SUM(F261:F287)</f>
        <v>77170</v>
      </c>
      <c r="G260" s="356">
        <v>85000</v>
      </c>
      <c r="H260" s="357">
        <v>90000</v>
      </c>
      <c r="I260" s="613"/>
      <c r="J260" s="613"/>
    </row>
    <row r="261" spans="1:10" ht="12.75">
      <c r="A261" s="445"/>
      <c r="B261" s="414"/>
      <c r="C261" s="490"/>
      <c r="D261" s="615" t="s">
        <v>776</v>
      </c>
      <c r="E261" s="352">
        <v>424</v>
      </c>
      <c r="F261" s="350">
        <v>400</v>
      </c>
      <c r="G261" s="345"/>
      <c r="H261" s="346"/>
      <c r="I261" s="613"/>
      <c r="J261" s="613"/>
    </row>
    <row r="262" spans="1:10" ht="12.75">
      <c r="A262" s="445"/>
      <c r="B262" s="414"/>
      <c r="C262" s="490"/>
      <c r="D262" s="362" t="s">
        <v>410</v>
      </c>
      <c r="E262" s="352">
        <v>53598</v>
      </c>
      <c r="F262" s="350">
        <v>48000</v>
      </c>
      <c r="G262" s="351"/>
      <c r="H262" s="352"/>
      <c r="I262" s="613"/>
      <c r="J262" s="613"/>
    </row>
    <row r="263" spans="1:10" ht="12.75">
      <c r="A263" s="445"/>
      <c r="B263" s="414"/>
      <c r="C263" s="490"/>
      <c r="D263" s="362" t="s">
        <v>726</v>
      </c>
      <c r="E263" s="352">
        <v>1905</v>
      </c>
      <c r="F263" s="350">
        <v>3600</v>
      </c>
      <c r="G263" s="351"/>
      <c r="H263" s="352"/>
      <c r="I263" s="613"/>
      <c r="J263" s="613"/>
    </row>
    <row r="264" spans="1:10" ht="12.75">
      <c r="A264" s="445"/>
      <c r="B264" s="414"/>
      <c r="C264" s="490"/>
      <c r="D264" s="362" t="s">
        <v>412</v>
      </c>
      <c r="E264" s="352">
        <v>1887</v>
      </c>
      <c r="F264" s="350">
        <v>1900</v>
      </c>
      <c r="G264" s="351"/>
      <c r="H264" s="352"/>
      <c r="I264" s="613"/>
      <c r="J264" s="613"/>
    </row>
    <row r="265" spans="1:10" ht="12.75">
      <c r="A265" s="445"/>
      <c r="B265" s="414"/>
      <c r="C265" s="490"/>
      <c r="D265" s="362" t="s">
        <v>414</v>
      </c>
      <c r="E265" s="352">
        <v>21503</v>
      </c>
      <c r="F265" s="350">
        <v>1000</v>
      </c>
      <c r="G265" s="351"/>
      <c r="H265" s="352"/>
      <c r="I265" s="613"/>
      <c r="J265" s="613"/>
    </row>
    <row r="266" spans="1:10" ht="12.75">
      <c r="A266" s="445"/>
      <c r="B266" s="414"/>
      <c r="C266" s="490"/>
      <c r="D266" s="362" t="s">
        <v>415</v>
      </c>
      <c r="E266" s="352">
        <v>20358</v>
      </c>
      <c r="F266" s="350">
        <v>500</v>
      </c>
      <c r="G266" s="351"/>
      <c r="H266" s="352"/>
      <c r="I266" s="613"/>
      <c r="J266" s="613"/>
    </row>
    <row r="267" spans="1:10" ht="12.75">
      <c r="A267" s="445"/>
      <c r="B267" s="414"/>
      <c r="C267" s="490"/>
      <c r="D267" s="362" t="s">
        <v>727</v>
      </c>
      <c r="E267" s="352">
        <v>1705</v>
      </c>
      <c r="F267" s="350">
        <v>500</v>
      </c>
      <c r="G267" s="351"/>
      <c r="H267" s="352"/>
      <c r="I267" s="613"/>
      <c r="J267" s="613"/>
    </row>
    <row r="268" spans="1:10" ht="12.75">
      <c r="A268" s="445"/>
      <c r="B268" s="414"/>
      <c r="C268" s="490"/>
      <c r="D268" s="362" t="s">
        <v>418</v>
      </c>
      <c r="E268" s="352">
        <v>10404</v>
      </c>
      <c r="F268" s="350">
        <v>4500</v>
      </c>
      <c r="G268" s="351"/>
      <c r="H268" s="352"/>
      <c r="I268" s="613"/>
      <c r="J268" s="613"/>
    </row>
    <row r="269" spans="1:10" ht="12.75">
      <c r="A269" s="445"/>
      <c r="B269" s="414"/>
      <c r="C269" s="490"/>
      <c r="D269" s="362" t="s">
        <v>728</v>
      </c>
      <c r="E269" s="352">
        <v>11118</v>
      </c>
      <c r="F269" s="350">
        <v>1000</v>
      </c>
      <c r="G269" s="351"/>
      <c r="H269" s="352"/>
      <c r="I269" s="613"/>
      <c r="J269" s="613"/>
    </row>
    <row r="270" spans="1:10" ht="12.75">
      <c r="A270" s="445"/>
      <c r="B270" s="414"/>
      <c r="C270" s="490"/>
      <c r="D270" s="362" t="s">
        <v>729</v>
      </c>
      <c r="E270" s="352">
        <v>191</v>
      </c>
      <c r="F270" s="350">
        <v>350</v>
      </c>
      <c r="G270" s="351"/>
      <c r="H270" s="352"/>
      <c r="I270" s="613"/>
      <c r="J270" s="613"/>
    </row>
    <row r="271" spans="1:10" ht="12.75">
      <c r="A271" s="445"/>
      <c r="B271" s="414"/>
      <c r="C271" s="490"/>
      <c r="D271" s="362" t="s">
        <v>751</v>
      </c>
      <c r="E271" s="352">
        <v>0</v>
      </c>
      <c r="F271" s="350" t="s">
        <v>764</v>
      </c>
      <c r="G271" s="351"/>
      <c r="H271" s="352"/>
      <c r="I271" s="613"/>
      <c r="J271" s="613"/>
    </row>
    <row r="272" spans="1:10" ht="12.75">
      <c r="A272" s="445"/>
      <c r="B272" s="414"/>
      <c r="C272" s="490"/>
      <c r="D272" s="362" t="s">
        <v>752</v>
      </c>
      <c r="E272" s="352">
        <v>29</v>
      </c>
      <c r="F272" s="350">
        <v>100</v>
      </c>
      <c r="G272" s="351"/>
      <c r="H272" s="352"/>
      <c r="I272" s="613"/>
      <c r="J272" s="613"/>
    </row>
    <row r="273" spans="1:10" ht="12.75">
      <c r="A273" s="445"/>
      <c r="B273" s="414"/>
      <c r="C273" s="490"/>
      <c r="D273" s="362" t="s">
        <v>732</v>
      </c>
      <c r="E273" s="352">
        <v>1641</v>
      </c>
      <c r="F273" s="350">
        <v>500</v>
      </c>
      <c r="G273" s="351"/>
      <c r="H273" s="352"/>
      <c r="I273" s="613"/>
      <c r="J273" s="613"/>
    </row>
    <row r="274" spans="1:10" ht="12.75">
      <c r="A274" s="445"/>
      <c r="B274" s="414"/>
      <c r="C274" s="490"/>
      <c r="D274" s="362" t="s">
        <v>733</v>
      </c>
      <c r="E274" s="352">
        <v>395</v>
      </c>
      <c r="F274" s="350">
        <v>200</v>
      </c>
      <c r="G274" s="351"/>
      <c r="H274" s="352"/>
      <c r="I274" s="613"/>
      <c r="J274" s="613"/>
    </row>
    <row r="275" spans="1:10" ht="12.75">
      <c r="A275" s="445"/>
      <c r="B275" s="414"/>
      <c r="C275" s="490"/>
      <c r="D275" s="362" t="s">
        <v>734</v>
      </c>
      <c r="E275" s="352">
        <v>22042</v>
      </c>
      <c r="F275" s="350">
        <v>1000</v>
      </c>
      <c r="G275" s="351"/>
      <c r="H275" s="352"/>
      <c r="I275" s="613"/>
      <c r="J275" s="613"/>
    </row>
    <row r="276" spans="1:10" ht="12.75">
      <c r="A276" s="445"/>
      <c r="B276" s="414"/>
      <c r="C276" s="490"/>
      <c r="D276" s="362" t="s">
        <v>766</v>
      </c>
      <c r="E276" s="352">
        <v>44</v>
      </c>
      <c r="F276" s="350">
        <v>100</v>
      </c>
      <c r="G276" s="351"/>
      <c r="H276" s="352"/>
      <c r="I276" s="613"/>
      <c r="J276" s="613"/>
    </row>
    <row r="277" spans="1:10" ht="12.75">
      <c r="A277" s="445"/>
      <c r="B277" s="414"/>
      <c r="C277" s="490"/>
      <c r="D277" s="362" t="s">
        <v>736</v>
      </c>
      <c r="E277" s="352">
        <v>748</v>
      </c>
      <c r="F277" s="350">
        <v>600</v>
      </c>
      <c r="G277" s="351"/>
      <c r="H277" s="352"/>
      <c r="I277" s="613"/>
      <c r="J277" s="613"/>
    </row>
    <row r="278" spans="1:10" ht="12.75">
      <c r="A278" s="445"/>
      <c r="B278" s="414"/>
      <c r="C278" s="490"/>
      <c r="D278" s="362" t="s">
        <v>777</v>
      </c>
      <c r="E278" s="352">
        <v>0</v>
      </c>
      <c r="F278" s="350"/>
      <c r="G278" s="351"/>
      <c r="H278" s="352"/>
      <c r="I278" s="613"/>
      <c r="J278" s="613"/>
    </row>
    <row r="279" spans="1:10" ht="12.75">
      <c r="A279" s="445"/>
      <c r="B279" s="414"/>
      <c r="C279" s="490"/>
      <c r="D279" s="362" t="s">
        <v>439</v>
      </c>
      <c r="E279" s="352">
        <v>41</v>
      </c>
      <c r="F279" s="350">
        <v>100</v>
      </c>
      <c r="G279" s="351"/>
      <c r="H279" s="352"/>
      <c r="I279" s="613"/>
      <c r="J279" s="613"/>
    </row>
    <row r="280" spans="1:10" ht="12.75">
      <c r="A280" s="445"/>
      <c r="B280" s="414"/>
      <c r="C280" s="490"/>
      <c r="D280" s="362" t="s">
        <v>440</v>
      </c>
      <c r="E280" s="352">
        <v>1630</v>
      </c>
      <c r="F280" s="350">
        <v>1500</v>
      </c>
      <c r="G280" s="351"/>
      <c r="H280" s="352"/>
      <c r="I280" s="613"/>
      <c r="J280" s="613"/>
    </row>
    <row r="281" spans="1:10" ht="12.75">
      <c r="A281" s="445"/>
      <c r="B281" s="414"/>
      <c r="C281" s="490"/>
      <c r="D281" s="362" t="s">
        <v>778</v>
      </c>
      <c r="E281" s="352">
        <v>332</v>
      </c>
      <c r="F281" s="350"/>
      <c r="G281" s="351"/>
      <c r="H281" s="352"/>
      <c r="I281" s="613"/>
      <c r="J281" s="613"/>
    </row>
    <row r="282" spans="1:10" ht="12.75">
      <c r="A282" s="445"/>
      <c r="B282" s="414"/>
      <c r="C282" s="490"/>
      <c r="D282" s="362" t="s">
        <v>738</v>
      </c>
      <c r="E282" s="352">
        <v>1817</v>
      </c>
      <c r="F282" s="350">
        <v>1600</v>
      </c>
      <c r="G282" s="351"/>
      <c r="H282" s="352"/>
      <c r="I282" s="613"/>
      <c r="J282" s="613"/>
    </row>
    <row r="283" spans="1:10" ht="12.75">
      <c r="A283" s="445"/>
      <c r="B283" s="414"/>
      <c r="C283" s="490"/>
      <c r="D283" s="362" t="s">
        <v>395</v>
      </c>
      <c r="E283" s="352">
        <v>6566</v>
      </c>
      <c r="F283" s="350">
        <v>4120</v>
      </c>
      <c r="G283" s="351"/>
      <c r="H283" s="352"/>
      <c r="I283" s="613"/>
      <c r="J283" s="613"/>
    </row>
    <row r="284" spans="1:10" ht="12.75">
      <c r="A284" s="445"/>
      <c r="B284" s="414"/>
      <c r="C284" s="490"/>
      <c r="D284" s="362" t="s">
        <v>443</v>
      </c>
      <c r="E284" s="352">
        <v>656</v>
      </c>
      <c r="F284" s="350">
        <v>600</v>
      </c>
      <c r="G284" s="351"/>
      <c r="H284" s="352"/>
      <c r="I284" s="613"/>
      <c r="J284" s="613"/>
    </row>
    <row r="285" spans="1:10" ht="12.75">
      <c r="A285" s="445"/>
      <c r="B285" s="414"/>
      <c r="C285" s="490"/>
      <c r="D285" s="362" t="s">
        <v>444</v>
      </c>
      <c r="E285" s="352">
        <v>3845</v>
      </c>
      <c r="F285" s="350">
        <v>4500</v>
      </c>
      <c r="G285" s="351"/>
      <c r="H285" s="352"/>
      <c r="I285" s="613"/>
      <c r="J285" s="613"/>
    </row>
    <row r="286" spans="1:10" ht="12.75">
      <c r="A286" s="445"/>
      <c r="B286" s="414"/>
      <c r="C286" s="490"/>
      <c r="D286" s="362" t="s">
        <v>779</v>
      </c>
      <c r="E286" s="352">
        <v>3</v>
      </c>
      <c r="F286" s="350"/>
      <c r="G286" s="351"/>
      <c r="H286" s="352"/>
      <c r="I286" s="613"/>
      <c r="J286" s="613"/>
    </row>
    <row r="287" spans="1:10" ht="12.75">
      <c r="A287" s="445"/>
      <c r="B287" s="414"/>
      <c r="C287" s="490"/>
      <c r="D287" s="362" t="s">
        <v>755</v>
      </c>
      <c r="E287" s="352">
        <v>5274</v>
      </c>
      <c r="F287" s="350">
        <v>500</v>
      </c>
      <c r="G287" s="351"/>
      <c r="H287" s="352"/>
      <c r="I287" s="613"/>
      <c r="J287" s="613"/>
    </row>
    <row r="288" spans="1:10" ht="12.75">
      <c r="A288" s="445"/>
      <c r="B288" s="414"/>
      <c r="C288" s="490" t="s">
        <v>488</v>
      </c>
      <c r="D288" s="369" t="s">
        <v>739</v>
      </c>
      <c r="E288" s="346">
        <f>SUM(E289:E291)</f>
        <v>16185</v>
      </c>
      <c r="F288" s="346">
        <f>SUM(F289:F291)</f>
        <v>850</v>
      </c>
      <c r="G288" s="345">
        <v>900</v>
      </c>
      <c r="H288" s="346">
        <v>1000</v>
      </c>
      <c r="I288" s="613"/>
      <c r="J288" s="613"/>
    </row>
    <row r="289" spans="1:10" ht="12.75">
      <c r="A289" s="445"/>
      <c r="B289" s="414"/>
      <c r="C289" s="421"/>
      <c r="D289" s="362" t="s">
        <v>774</v>
      </c>
      <c r="E289" s="352">
        <v>15405</v>
      </c>
      <c r="F289" s="350"/>
      <c r="G289" s="351"/>
      <c r="H289" s="352"/>
      <c r="I289" s="613"/>
      <c r="J289" s="613"/>
    </row>
    <row r="290" spans="1:10" ht="12.75">
      <c r="A290" s="445"/>
      <c r="B290" s="414"/>
      <c r="C290" s="421"/>
      <c r="D290" s="362" t="s">
        <v>453</v>
      </c>
      <c r="E290" s="352">
        <v>780</v>
      </c>
      <c r="F290" s="350">
        <v>850</v>
      </c>
      <c r="G290" s="351"/>
      <c r="H290" s="352"/>
      <c r="I290" s="613"/>
      <c r="J290" s="613"/>
    </row>
    <row r="291" spans="1:10" ht="12.75">
      <c r="A291" s="445"/>
      <c r="B291" s="414"/>
      <c r="C291" s="421"/>
      <c r="D291" s="362" t="s">
        <v>742</v>
      </c>
      <c r="E291" s="352"/>
      <c r="F291" s="350"/>
      <c r="G291" s="351"/>
      <c r="H291" s="352"/>
      <c r="I291" s="613"/>
      <c r="J291" s="613"/>
    </row>
    <row r="292" spans="1:10" ht="12.75">
      <c r="A292" s="445"/>
      <c r="B292" s="414"/>
      <c r="C292" s="610" t="s">
        <v>780</v>
      </c>
      <c r="D292" s="610"/>
      <c r="E292" s="612">
        <f>SUM(E293+E334)</f>
        <v>555926</v>
      </c>
      <c r="F292" s="612">
        <f>SUM(F293+F334)</f>
        <v>466278</v>
      </c>
      <c r="G292" s="612">
        <f>SUM(G293+G334)</f>
        <v>513493</v>
      </c>
      <c r="H292" s="612">
        <f>SUM(H293+H334)</f>
        <v>482048</v>
      </c>
      <c r="I292" s="607"/>
      <c r="J292" s="607"/>
    </row>
    <row r="293" spans="1:10" ht="12.75">
      <c r="A293" s="445"/>
      <c r="B293" s="414"/>
      <c r="C293" s="415" t="s">
        <v>288</v>
      </c>
      <c r="D293" s="416" t="s">
        <v>5</v>
      </c>
      <c r="E293" s="417">
        <f>SUM(E294+E298+E303+E330)</f>
        <v>555926</v>
      </c>
      <c r="F293" s="417">
        <f>SUM(F294+F298+F303+F330)</f>
        <v>466278</v>
      </c>
      <c r="G293" s="417">
        <f>SUM(G294+G298+G303+G330)</f>
        <v>513493</v>
      </c>
      <c r="H293" s="417">
        <f>SUM(H294+H298+H303+H330)</f>
        <v>482048</v>
      </c>
      <c r="I293" s="607"/>
      <c r="J293" s="607"/>
    </row>
    <row r="294" spans="1:13" ht="12.75">
      <c r="A294" s="445"/>
      <c r="B294" s="414"/>
      <c r="C294" s="420" t="s">
        <v>369</v>
      </c>
      <c r="D294" s="343" t="s">
        <v>513</v>
      </c>
      <c r="E294" s="346">
        <f>SUM(E295:E297)</f>
        <v>307948</v>
      </c>
      <c r="F294" s="346">
        <f>SUM(F295:F297)</f>
        <v>293970</v>
      </c>
      <c r="G294" s="346">
        <v>301835</v>
      </c>
      <c r="H294" s="346">
        <v>286491</v>
      </c>
      <c r="I294" s="613"/>
      <c r="J294" s="613"/>
      <c r="M294" s="91"/>
    </row>
    <row r="295" spans="1:13" ht="12.75">
      <c r="A295" s="445"/>
      <c r="B295" s="414"/>
      <c r="C295" s="420"/>
      <c r="D295" s="349" t="s">
        <v>514</v>
      </c>
      <c r="E295" s="352">
        <v>263294</v>
      </c>
      <c r="F295" s="350">
        <v>274290</v>
      </c>
      <c r="G295" s="351"/>
      <c r="H295" s="352"/>
      <c r="I295" s="613"/>
      <c r="J295" s="613"/>
      <c r="M295" s="91"/>
    </row>
    <row r="296" spans="1:13" ht="12.75">
      <c r="A296" s="445"/>
      <c r="B296" s="414"/>
      <c r="C296" s="420"/>
      <c r="D296" s="479" t="s">
        <v>721</v>
      </c>
      <c r="E296" s="352">
        <v>37687</v>
      </c>
      <c r="F296" s="350">
        <v>17350</v>
      </c>
      <c r="G296" s="351"/>
      <c r="H296" s="352"/>
      <c r="I296" s="613"/>
      <c r="J296" s="613"/>
      <c r="M296" s="91"/>
    </row>
    <row r="297" spans="1:13" ht="12.75">
      <c r="A297" s="445"/>
      <c r="B297" s="414"/>
      <c r="C297" s="420"/>
      <c r="D297" s="479" t="s">
        <v>591</v>
      </c>
      <c r="E297" s="352">
        <v>6967</v>
      </c>
      <c r="F297" s="350">
        <v>2330</v>
      </c>
      <c r="G297" s="351"/>
      <c r="H297" s="352"/>
      <c r="I297" s="613"/>
      <c r="J297" s="613"/>
      <c r="M297" s="91"/>
    </row>
    <row r="298" spans="1:10" ht="12.75">
      <c r="A298" s="445"/>
      <c r="B298" s="414"/>
      <c r="C298" s="420" t="s">
        <v>373</v>
      </c>
      <c r="D298" s="343" t="s">
        <v>519</v>
      </c>
      <c r="E298" s="357">
        <f>SUM(E299:E302)</f>
        <v>107176</v>
      </c>
      <c r="F298" s="357">
        <f>SUM(F299:F302)</f>
        <v>103477</v>
      </c>
      <c r="G298" s="357">
        <v>106246</v>
      </c>
      <c r="H298" s="357">
        <v>100885</v>
      </c>
      <c r="I298" s="613"/>
      <c r="J298" s="613"/>
    </row>
    <row r="299" spans="1:10" ht="12.75">
      <c r="A299" s="445"/>
      <c r="B299" s="414"/>
      <c r="C299" s="420"/>
      <c r="D299" s="479" t="s">
        <v>722</v>
      </c>
      <c r="E299" s="360">
        <v>17297</v>
      </c>
      <c r="F299" s="358">
        <v>18290</v>
      </c>
      <c r="G299" s="359"/>
      <c r="H299" s="360"/>
      <c r="I299" s="613"/>
      <c r="J299" s="613"/>
    </row>
    <row r="300" spans="1:10" ht="12.75">
      <c r="A300" s="445"/>
      <c r="B300" s="414"/>
      <c r="C300" s="420"/>
      <c r="D300" s="479" t="s">
        <v>723</v>
      </c>
      <c r="E300" s="360">
        <v>4673</v>
      </c>
      <c r="F300" s="358">
        <v>3709</v>
      </c>
      <c r="G300" s="359"/>
      <c r="H300" s="360"/>
      <c r="I300" s="613"/>
      <c r="J300" s="613"/>
    </row>
    <row r="301" spans="1:10" ht="12.75">
      <c r="A301" s="445"/>
      <c r="B301" s="414"/>
      <c r="C301" s="420"/>
      <c r="D301" s="349" t="s">
        <v>724</v>
      </c>
      <c r="E301" s="360">
        <v>8712</v>
      </c>
      <c r="F301" s="358">
        <v>7398</v>
      </c>
      <c r="G301" s="359"/>
      <c r="H301" s="360"/>
      <c r="I301" s="613"/>
      <c r="J301" s="613"/>
    </row>
    <row r="302" spans="1:10" ht="12.75">
      <c r="A302" s="445"/>
      <c r="B302" s="414"/>
      <c r="C302" s="420"/>
      <c r="D302" s="362" t="s">
        <v>725</v>
      </c>
      <c r="E302" s="358">
        <v>76494</v>
      </c>
      <c r="F302" s="358">
        <v>74080</v>
      </c>
      <c r="G302" s="363"/>
      <c r="H302" s="358"/>
      <c r="I302" s="613"/>
      <c r="J302" s="613"/>
    </row>
    <row r="303" spans="1:10" ht="12.75">
      <c r="A303" s="445"/>
      <c r="B303" s="414"/>
      <c r="C303" s="420" t="s">
        <v>289</v>
      </c>
      <c r="D303" s="343" t="s">
        <v>290</v>
      </c>
      <c r="E303" s="357">
        <f>SUM(E304:E329)</f>
        <v>131250</v>
      </c>
      <c r="F303" s="357">
        <f>SUM(F304:F329)</f>
        <v>67331</v>
      </c>
      <c r="G303" s="357">
        <v>103912</v>
      </c>
      <c r="H303" s="357">
        <v>93172</v>
      </c>
      <c r="I303" s="613"/>
      <c r="J303" s="613"/>
    </row>
    <row r="304" spans="1:10" ht="12.75">
      <c r="A304" s="445"/>
      <c r="B304" s="414"/>
      <c r="C304" s="420"/>
      <c r="D304" s="479" t="s">
        <v>781</v>
      </c>
      <c r="E304" s="360">
        <v>111</v>
      </c>
      <c r="F304" s="357"/>
      <c r="G304" s="357"/>
      <c r="H304" s="357"/>
      <c r="I304" s="613"/>
      <c r="J304" s="613"/>
    </row>
    <row r="305" spans="1:10" ht="12.75">
      <c r="A305" s="445"/>
      <c r="B305" s="414"/>
      <c r="C305" s="420"/>
      <c r="D305" s="362" t="s">
        <v>410</v>
      </c>
      <c r="E305" s="352">
        <v>72125</v>
      </c>
      <c r="F305" s="350">
        <v>42001</v>
      </c>
      <c r="G305" s="351"/>
      <c r="H305" s="352"/>
      <c r="I305" s="613"/>
      <c r="J305" s="613"/>
    </row>
    <row r="306" spans="1:10" ht="12.75">
      <c r="A306" s="445"/>
      <c r="B306" s="414"/>
      <c r="C306" s="420"/>
      <c r="D306" s="362" t="s">
        <v>726</v>
      </c>
      <c r="E306" s="352">
        <v>4311</v>
      </c>
      <c r="F306" s="350">
        <v>5500</v>
      </c>
      <c r="G306" s="351"/>
      <c r="H306" s="352"/>
      <c r="I306" s="613"/>
      <c r="J306" s="613"/>
    </row>
    <row r="307" spans="1:10" ht="12.75">
      <c r="A307" s="445"/>
      <c r="B307" s="414"/>
      <c r="C307" s="420"/>
      <c r="D307" s="362" t="s">
        <v>412</v>
      </c>
      <c r="E307" s="352">
        <v>548</v>
      </c>
      <c r="F307" s="350">
        <v>580</v>
      </c>
      <c r="G307" s="351"/>
      <c r="H307" s="352"/>
      <c r="I307" s="613"/>
      <c r="J307" s="613"/>
    </row>
    <row r="308" spans="1:10" ht="12.75">
      <c r="A308" s="445"/>
      <c r="B308" s="414"/>
      <c r="C308" s="420"/>
      <c r="D308" s="362" t="s">
        <v>414</v>
      </c>
      <c r="E308" s="352">
        <v>22614</v>
      </c>
      <c r="F308" s="350"/>
      <c r="G308" s="351"/>
      <c r="H308" s="352"/>
      <c r="I308" s="613"/>
      <c r="J308" s="613"/>
    </row>
    <row r="309" spans="1:10" ht="12.75">
      <c r="A309" s="445"/>
      <c r="B309" s="414"/>
      <c r="C309" s="420"/>
      <c r="D309" s="362" t="s">
        <v>415</v>
      </c>
      <c r="E309" s="352">
        <v>11</v>
      </c>
      <c r="F309" s="350"/>
      <c r="G309" s="351"/>
      <c r="H309" s="352"/>
      <c r="I309" s="613"/>
      <c r="J309" s="613"/>
    </row>
    <row r="310" spans="1:10" ht="12.75">
      <c r="A310" s="445"/>
      <c r="B310" s="414"/>
      <c r="C310" s="420"/>
      <c r="D310" s="362" t="s">
        <v>727</v>
      </c>
      <c r="E310" s="352">
        <v>114</v>
      </c>
      <c r="F310" s="350"/>
      <c r="G310" s="351"/>
      <c r="H310" s="352"/>
      <c r="I310" s="613"/>
      <c r="J310" s="613"/>
    </row>
    <row r="311" spans="1:10" ht="12.75">
      <c r="A311" s="445"/>
      <c r="B311" s="414"/>
      <c r="C311" s="420"/>
      <c r="D311" s="362" t="s">
        <v>418</v>
      </c>
      <c r="E311" s="352">
        <v>4554</v>
      </c>
      <c r="F311" s="350">
        <v>2400</v>
      </c>
      <c r="G311" s="351"/>
      <c r="H311" s="352"/>
      <c r="I311" s="613"/>
      <c r="J311" s="613"/>
    </row>
    <row r="312" spans="1:10" ht="12.75">
      <c r="A312" s="445"/>
      <c r="B312" s="414"/>
      <c r="C312" s="420"/>
      <c r="D312" s="362" t="s">
        <v>728</v>
      </c>
      <c r="E312" s="352">
        <v>1526</v>
      </c>
      <c r="F312" s="350">
        <v>500</v>
      </c>
      <c r="G312" s="351"/>
      <c r="H312" s="352"/>
      <c r="I312" s="613"/>
      <c r="J312" s="613"/>
    </row>
    <row r="313" spans="1:10" ht="12.75">
      <c r="A313" s="445"/>
      <c r="B313" s="414"/>
      <c r="C313" s="420"/>
      <c r="D313" s="362" t="s">
        <v>729</v>
      </c>
      <c r="E313" s="352">
        <v>237</v>
      </c>
      <c r="F313" s="350">
        <v>200</v>
      </c>
      <c r="G313" s="351"/>
      <c r="H313" s="352"/>
      <c r="I313" s="613"/>
      <c r="J313" s="613"/>
    </row>
    <row r="314" spans="1:10" ht="12.75">
      <c r="A314" s="445"/>
      <c r="B314" s="414"/>
      <c r="C314" s="420"/>
      <c r="D314" s="362" t="s">
        <v>751</v>
      </c>
      <c r="E314" s="352">
        <v>763</v>
      </c>
      <c r="F314" s="350"/>
      <c r="G314" s="351"/>
      <c r="H314" s="352"/>
      <c r="I314" s="613"/>
      <c r="J314" s="613"/>
    </row>
    <row r="315" spans="1:10" ht="12.75">
      <c r="A315" s="445"/>
      <c r="B315" s="414"/>
      <c r="C315" s="420"/>
      <c r="D315" s="362" t="s">
        <v>752</v>
      </c>
      <c r="E315" s="352">
        <v>46</v>
      </c>
      <c r="F315" s="350">
        <v>50</v>
      </c>
      <c r="G315" s="351"/>
      <c r="H315" s="352"/>
      <c r="I315" s="613"/>
      <c r="J315" s="613"/>
    </row>
    <row r="316" spans="1:10" ht="12.75">
      <c r="A316" s="445"/>
      <c r="B316" s="414"/>
      <c r="C316" s="420"/>
      <c r="D316" s="362" t="s">
        <v>732</v>
      </c>
      <c r="E316" s="352">
        <v>528</v>
      </c>
      <c r="F316" s="350">
        <v>500</v>
      </c>
      <c r="G316" s="351"/>
      <c r="H316" s="352"/>
      <c r="I316" s="613"/>
      <c r="J316" s="613"/>
    </row>
    <row r="317" spans="1:10" ht="12.75">
      <c r="A317" s="445"/>
      <c r="B317" s="414"/>
      <c r="C317" s="420"/>
      <c r="D317" s="362" t="s">
        <v>753</v>
      </c>
      <c r="E317" s="352">
        <v>0</v>
      </c>
      <c r="F317" s="350"/>
      <c r="G317" s="351"/>
      <c r="H317" s="352"/>
      <c r="I317" s="613"/>
      <c r="J317" s="613"/>
    </row>
    <row r="318" spans="1:10" ht="12.75">
      <c r="A318" s="445"/>
      <c r="B318" s="414"/>
      <c r="C318" s="420"/>
      <c r="D318" s="362" t="s">
        <v>733</v>
      </c>
      <c r="E318" s="352">
        <v>487</v>
      </c>
      <c r="F318" s="350">
        <v>250</v>
      </c>
      <c r="G318" s="351"/>
      <c r="H318" s="352"/>
      <c r="I318" s="613"/>
      <c r="J318" s="613"/>
    </row>
    <row r="319" spans="1:10" ht="12.75">
      <c r="A319" s="445"/>
      <c r="B319" s="414"/>
      <c r="C319" s="420"/>
      <c r="D319" s="362" t="s">
        <v>734</v>
      </c>
      <c r="E319" s="352">
        <v>8047</v>
      </c>
      <c r="F319" s="350"/>
      <c r="G319" s="351"/>
      <c r="H319" s="352"/>
      <c r="I319" s="613"/>
      <c r="J319" s="613"/>
    </row>
    <row r="320" spans="1:10" ht="12.75">
      <c r="A320" s="445"/>
      <c r="B320" s="414"/>
      <c r="C320" s="420"/>
      <c r="D320" s="362" t="s">
        <v>754</v>
      </c>
      <c r="E320" s="352"/>
      <c r="F320" s="350"/>
      <c r="G320" s="351"/>
      <c r="H320" s="352"/>
      <c r="I320" s="613"/>
      <c r="J320" s="613"/>
    </row>
    <row r="321" spans="1:10" ht="12.75">
      <c r="A321" s="445"/>
      <c r="B321" s="414"/>
      <c r="C321" s="420"/>
      <c r="D321" s="362" t="s">
        <v>736</v>
      </c>
      <c r="E321" s="352">
        <v>191</v>
      </c>
      <c r="F321" s="350">
        <v>360</v>
      </c>
      <c r="G321" s="351"/>
      <c r="H321" s="352"/>
      <c r="I321" s="613"/>
      <c r="J321" s="613"/>
    </row>
    <row r="322" spans="1:10" ht="12.75">
      <c r="A322" s="445"/>
      <c r="B322" s="414"/>
      <c r="C322" s="420"/>
      <c r="D322" s="362" t="s">
        <v>777</v>
      </c>
      <c r="E322" s="352"/>
      <c r="F322" s="350"/>
      <c r="G322" s="351"/>
      <c r="H322" s="352"/>
      <c r="I322" s="613"/>
      <c r="J322" s="613"/>
    </row>
    <row r="323" spans="1:10" ht="12.75">
      <c r="A323" s="445"/>
      <c r="B323" s="414"/>
      <c r="C323" s="420"/>
      <c r="D323" s="362" t="s">
        <v>439</v>
      </c>
      <c r="E323" s="352">
        <v>31</v>
      </c>
      <c r="F323" s="350">
        <v>40</v>
      </c>
      <c r="G323" s="351"/>
      <c r="H323" s="352"/>
      <c r="I323" s="613"/>
      <c r="J323" s="613"/>
    </row>
    <row r="324" spans="1:10" ht="12.75">
      <c r="A324" s="445"/>
      <c r="B324" s="414"/>
      <c r="C324" s="420"/>
      <c r="D324" s="362" t="s">
        <v>440</v>
      </c>
      <c r="E324" s="352">
        <v>1568</v>
      </c>
      <c r="F324" s="350">
        <v>1370</v>
      </c>
      <c r="G324" s="351"/>
      <c r="H324" s="352"/>
      <c r="I324" s="613"/>
      <c r="J324" s="613"/>
    </row>
    <row r="325" spans="1:10" ht="12.75">
      <c r="A325" s="445"/>
      <c r="B325" s="414"/>
      <c r="C325" s="420"/>
      <c r="D325" s="362" t="s">
        <v>738</v>
      </c>
      <c r="E325" s="352">
        <v>1798</v>
      </c>
      <c r="F325" s="350">
        <v>1810</v>
      </c>
      <c r="G325" s="351"/>
      <c r="H325" s="352"/>
      <c r="I325" s="613"/>
      <c r="J325" s="613"/>
    </row>
    <row r="326" spans="1:10" ht="12.75">
      <c r="A326" s="445"/>
      <c r="B326" s="414"/>
      <c r="C326" s="420"/>
      <c r="D326" s="362" t="s">
        <v>395</v>
      </c>
      <c r="E326" s="352">
        <v>6978</v>
      </c>
      <c r="F326" s="350">
        <v>6500</v>
      </c>
      <c r="G326" s="351"/>
      <c r="H326" s="352"/>
      <c r="I326" s="613"/>
      <c r="J326" s="613"/>
    </row>
    <row r="327" spans="1:10" ht="12.75">
      <c r="A327" s="445"/>
      <c r="B327" s="414"/>
      <c r="C327" s="420"/>
      <c r="D327" s="362" t="s">
        <v>443</v>
      </c>
      <c r="E327" s="352">
        <v>1103</v>
      </c>
      <c r="F327" s="350">
        <v>1100</v>
      </c>
      <c r="G327" s="351"/>
      <c r="H327" s="352"/>
      <c r="I327" s="613"/>
      <c r="J327" s="613"/>
    </row>
    <row r="328" spans="1:10" ht="12.75">
      <c r="A328" s="445"/>
      <c r="B328" s="414"/>
      <c r="C328" s="420"/>
      <c r="D328" s="362" t="s">
        <v>444</v>
      </c>
      <c r="E328" s="352">
        <v>3180</v>
      </c>
      <c r="F328" s="350">
        <v>3670</v>
      </c>
      <c r="G328" s="351"/>
      <c r="H328" s="352"/>
      <c r="I328" s="613"/>
      <c r="J328" s="613"/>
    </row>
    <row r="329" spans="1:10" ht="12.75">
      <c r="A329" s="445"/>
      <c r="B329" s="414"/>
      <c r="C329" s="420"/>
      <c r="D329" s="362" t="s">
        <v>755</v>
      </c>
      <c r="E329" s="352">
        <v>379</v>
      </c>
      <c r="F329" s="350">
        <v>500</v>
      </c>
      <c r="G329" s="351"/>
      <c r="H329" s="352"/>
      <c r="I329" s="613"/>
      <c r="J329" s="613"/>
    </row>
    <row r="330" spans="1:10" ht="12.75">
      <c r="A330" s="445"/>
      <c r="B330" s="414"/>
      <c r="C330" s="490" t="s">
        <v>488</v>
      </c>
      <c r="D330" s="369" t="s">
        <v>739</v>
      </c>
      <c r="E330" s="346">
        <f>SUM(E331:E333)</f>
        <v>9552</v>
      </c>
      <c r="F330" s="346">
        <f>SUM(F331:F333)</f>
        <v>1500</v>
      </c>
      <c r="G330" s="346">
        <v>1500</v>
      </c>
      <c r="H330" s="346">
        <v>1500</v>
      </c>
      <c r="I330" s="613"/>
      <c r="J330" s="613"/>
    </row>
    <row r="331" spans="1:10" ht="12.75">
      <c r="A331" s="445"/>
      <c r="B331" s="414"/>
      <c r="C331" s="421"/>
      <c r="D331" s="362" t="s">
        <v>774</v>
      </c>
      <c r="E331" s="352">
        <v>7569</v>
      </c>
      <c r="F331" s="350"/>
      <c r="G331" s="351"/>
      <c r="H331" s="352"/>
      <c r="I331" s="613"/>
      <c r="J331" s="613"/>
    </row>
    <row r="332" spans="1:10" ht="12.75">
      <c r="A332" s="445"/>
      <c r="B332" s="414"/>
      <c r="C332" s="421"/>
      <c r="D332" s="362" t="s">
        <v>453</v>
      </c>
      <c r="E332" s="352">
        <v>1983</v>
      </c>
      <c r="F332" s="350">
        <v>1500</v>
      </c>
      <c r="G332" s="351"/>
      <c r="H332" s="352"/>
      <c r="I332" s="613"/>
      <c r="J332" s="613"/>
    </row>
    <row r="333" spans="1:10" ht="12.75">
      <c r="A333" s="445"/>
      <c r="B333" s="414"/>
      <c r="C333" s="421"/>
      <c r="D333" s="362" t="s">
        <v>742</v>
      </c>
      <c r="E333" s="352"/>
      <c r="F333" s="350"/>
      <c r="G333" s="351"/>
      <c r="H333" s="352"/>
      <c r="I333" s="613"/>
      <c r="J333" s="613"/>
    </row>
    <row r="334" spans="1:10" ht="12.75">
      <c r="A334" s="445"/>
      <c r="B334" s="414"/>
      <c r="C334" s="434" t="s">
        <v>638</v>
      </c>
      <c r="D334" s="435" t="s">
        <v>17</v>
      </c>
      <c r="E334" s="436">
        <f>SUM(E335:E335)</f>
        <v>0</v>
      </c>
      <c r="F334" s="436">
        <f>SUM(F335:F335)</f>
        <v>0</v>
      </c>
      <c r="G334" s="436">
        <f>SUM(G335:G335)</f>
        <v>0</v>
      </c>
      <c r="H334" s="436">
        <f>SUM(H335:H335)</f>
        <v>0</v>
      </c>
      <c r="I334" s="613"/>
      <c r="J334" s="613"/>
    </row>
    <row r="335" spans="1:10" ht="12.75">
      <c r="A335" s="445"/>
      <c r="B335" s="414"/>
      <c r="C335" s="421"/>
      <c r="D335" s="362" t="s">
        <v>782</v>
      </c>
      <c r="E335" s="352"/>
      <c r="F335" s="350"/>
      <c r="G335" s="351"/>
      <c r="H335" s="352"/>
      <c r="I335" s="613"/>
      <c r="J335" s="613"/>
    </row>
    <row r="336" spans="1:10" ht="12.75">
      <c r="A336" s="445"/>
      <c r="B336" s="414"/>
      <c r="C336" s="610" t="s">
        <v>783</v>
      </c>
      <c r="D336" s="610"/>
      <c r="E336" s="612">
        <f>SUM(E337)</f>
        <v>410047</v>
      </c>
      <c r="F336" s="612">
        <f>SUM(F337)</f>
        <v>315670</v>
      </c>
      <c r="G336" s="612">
        <f>SUM(G337)</f>
        <v>321545</v>
      </c>
      <c r="H336" s="612">
        <f>SUM(H337)</f>
        <v>257605</v>
      </c>
      <c r="I336" s="607"/>
      <c r="J336" s="607"/>
    </row>
    <row r="337" spans="1:10" ht="12.75">
      <c r="A337" s="445"/>
      <c r="B337" s="414"/>
      <c r="C337" s="415" t="s">
        <v>288</v>
      </c>
      <c r="D337" s="416" t="s">
        <v>5</v>
      </c>
      <c r="E337" s="417">
        <f>SUM(E338+E342+E347+E371)</f>
        <v>410047</v>
      </c>
      <c r="F337" s="417">
        <f>SUM(F338+F342+F347+F371)</f>
        <v>315670</v>
      </c>
      <c r="G337" s="417">
        <f>SUM(G338+G342+G347+G371)</f>
        <v>321545</v>
      </c>
      <c r="H337" s="417">
        <f>SUM(H338+H342+H347+H371)</f>
        <v>257605</v>
      </c>
      <c r="I337" s="607"/>
      <c r="J337" s="607"/>
    </row>
    <row r="338" spans="1:13" ht="12.75">
      <c r="A338" s="445"/>
      <c r="B338" s="414"/>
      <c r="C338" s="420" t="s">
        <v>369</v>
      </c>
      <c r="D338" s="343" t="s">
        <v>513</v>
      </c>
      <c r="E338" s="346">
        <f>SUM(E339:E341)</f>
        <v>232682</v>
      </c>
      <c r="F338" s="346">
        <f>SUM(F339:F341)</f>
        <v>221894</v>
      </c>
      <c r="G338" s="346">
        <v>226331</v>
      </c>
      <c r="H338" s="346">
        <v>180858</v>
      </c>
      <c r="I338" s="613"/>
      <c r="J338" s="613"/>
      <c r="M338" s="91"/>
    </row>
    <row r="339" spans="1:13" ht="12.75">
      <c r="A339" s="445"/>
      <c r="B339" s="414"/>
      <c r="C339" s="420"/>
      <c r="D339" s="349" t="s">
        <v>514</v>
      </c>
      <c r="E339" s="352">
        <v>210881</v>
      </c>
      <c r="F339" s="350">
        <v>203439</v>
      </c>
      <c r="G339" s="351"/>
      <c r="H339" s="352"/>
      <c r="I339" s="613"/>
      <c r="J339" s="613"/>
      <c r="M339" s="91"/>
    </row>
    <row r="340" spans="1:13" ht="12.75">
      <c r="A340" s="445"/>
      <c r="B340" s="414"/>
      <c r="C340" s="420"/>
      <c r="D340" s="479" t="s">
        <v>721</v>
      </c>
      <c r="E340" s="352">
        <v>15145</v>
      </c>
      <c r="F340" s="350">
        <v>17380</v>
      </c>
      <c r="G340" s="351"/>
      <c r="H340" s="352"/>
      <c r="I340" s="613"/>
      <c r="J340" s="613"/>
      <c r="M340" s="91"/>
    </row>
    <row r="341" spans="1:13" ht="12.75">
      <c r="A341" s="445"/>
      <c r="B341" s="414"/>
      <c r="C341" s="420"/>
      <c r="D341" s="479" t="s">
        <v>591</v>
      </c>
      <c r="E341" s="352">
        <v>6656</v>
      </c>
      <c r="F341" s="350">
        <v>1075</v>
      </c>
      <c r="G341" s="351"/>
      <c r="H341" s="352"/>
      <c r="I341" s="613"/>
      <c r="J341" s="613"/>
      <c r="M341" s="91"/>
    </row>
    <row r="342" spans="1:10" ht="12.75">
      <c r="A342" s="445"/>
      <c r="B342" s="414"/>
      <c r="C342" s="420" t="s">
        <v>373</v>
      </c>
      <c r="D342" s="343" t="s">
        <v>519</v>
      </c>
      <c r="E342" s="357">
        <f>SUM(E343:E346)</f>
        <v>81261</v>
      </c>
      <c r="F342" s="357">
        <f>SUM(F343:F346)</f>
        <v>78106</v>
      </c>
      <c r="G342" s="357">
        <v>79669</v>
      </c>
      <c r="H342" s="357">
        <v>61262</v>
      </c>
      <c r="I342" s="613"/>
      <c r="J342" s="613"/>
    </row>
    <row r="343" spans="1:10" ht="12.75">
      <c r="A343" s="445"/>
      <c r="B343" s="414"/>
      <c r="C343" s="420"/>
      <c r="D343" s="479" t="s">
        <v>722</v>
      </c>
      <c r="E343" s="360">
        <v>9854</v>
      </c>
      <c r="F343" s="358">
        <v>9986</v>
      </c>
      <c r="G343" s="359"/>
      <c r="H343" s="360"/>
      <c r="I343" s="613"/>
      <c r="J343" s="613"/>
    </row>
    <row r="344" spans="1:10" ht="12.75">
      <c r="A344" s="445"/>
      <c r="B344" s="414"/>
      <c r="C344" s="420"/>
      <c r="D344" s="479" t="s">
        <v>723</v>
      </c>
      <c r="E344" s="360">
        <v>5932</v>
      </c>
      <c r="F344" s="358">
        <v>5281</v>
      </c>
      <c r="G344" s="359"/>
      <c r="H344" s="360"/>
      <c r="I344" s="613"/>
      <c r="J344" s="613"/>
    </row>
    <row r="345" spans="1:10" ht="12.75">
      <c r="A345" s="445"/>
      <c r="B345" s="414"/>
      <c r="C345" s="420"/>
      <c r="D345" s="349" t="s">
        <v>724</v>
      </c>
      <c r="E345" s="360">
        <v>7151</v>
      </c>
      <c r="F345" s="358">
        <v>6733</v>
      </c>
      <c r="G345" s="359"/>
      <c r="H345" s="360"/>
      <c r="I345" s="613"/>
      <c r="J345" s="613"/>
    </row>
    <row r="346" spans="1:10" ht="12.75">
      <c r="A346" s="445"/>
      <c r="B346" s="414"/>
      <c r="C346" s="420"/>
      <c r="D346" s="362" t="s">
        <v>725</v>
      </c>
      <c r="E346" s="358">
        <v>58324</v>
      </c>
      <c r="F346" s="358">
        <v>56106</v>
      </c>
      <c r="G346" s="363"/>
      <c r="H346" s="358"/>
      <c r="I346" s="613"/>
      <c r="J346" s="613"/>
    </row>
    <row r="347" spans="1:10" ht="12.75">
      <c r="A347" s="445"/>
      <c r="B347" s="414"/>
      <c r="C347" s="420" t="s">
        <v>289</v>
      </c>
      <c r="D347" s="343" t="s">
        <v>290</v>
      </c>
      <c r="E347" s="357">
        <f>SUM(E348:E370)</f>
        <v>94928</v>
      </c>
      <c r="F347" s="357">
        <f>SUM(F348:F370)</f>
        <v>15470</v>
      </c>
      <c r="G347" s="357">
        <v>15345</v>
      </c>
      <c r="H347" s="357">
        <v>15285</v>
      </c>
      <c r="I347" s="613"/>
      <c r="J347" s="613"/>
    </row>
    <row r="348" spans="1:10" ht="12.75">
      <c r="A348" s="445"/>
      <c r="B348" s="414"/>
      <c r="C348" s="420"/>
      <c r="D348" s="479" t="s">
        <v>781</v>
      </c>
      <c r="E348" s="360">
        <v>0</v>
      </c>
      <c r="F348" s="357"/>
      <c r="G348" s="357"/>
      <c r="H348" s="357"/>
      <c r="I348" s="613"/>
      <c r="J348" s="613"/>
    </row>
    <row r="349" spans="1:10" ht="12.75">
      <c r="A349" s="445"/>
      <c r="B349" s="414"/>
      <c r="C349" s="420"/>
      <c r="D349" s="362" t="s">
        <v>410</v>
      </c>
      <c r="E349" s="352">
        <v>55162</v>
      </c>
      <c r="F349" s="350">
        <v>2845</v>
      </c>
      <c r="G349" s="351"/>
      <c r="H349" s="352"/>
      <c r="I349" s="613"/>
      <c r="J349" s="613"/>
    </row>
    <row r="350" spans="1:10" ht="12.75">
      <c r="A350" s="445"/>
      <c r="B350" s="414"/>
      <c r="C350" s="420"/>
      <c r="D350" s="362" t="s">
        <v>726</v>
      </c>
      <c r="E350" s="352">
        <v>1436</v>
      </c>
      <c r="F350" s="350">
        <v>2000</v>
      </c>
      <c r="G350" s="351"/>
      <c r="H350" s="352"/>
      <c r="I350" s="613"/>
      <c r="J350" s="613"/>
    </row>
    <row r="351" spans="1:10" ht="12.75">
      <c r="A351" s="445"/>
      <c r="B351" s="414"/>
      <c r="C351" s="420"/>
      <c r="D351" s="362" t="s">
        <v>412</v>
      </c>
      <c r="E351" s="352">
        <v>1488</v>
      </c>
      <c r="F351" s="350">
        <v>800</v>
      </c>
      <c r="G351" s="351"/>
      <c r="H351" s="352"/>
      <c r="I351" s="613"/>
      <c r="J351" s="613"/>
    </row>
    <row r="352" spans="1:10" ht="12.75">
      <c r="A352" s="445"/>
      <c r="B352" s="414"/>
      <c r="C352" s="420"/>
      <c r="D352" s="362" t="s">
        <v>414</v>
      </c>
      <c r="E352" s="352">
        <v>1358</v>
      </c>
      <c r="F352" s="350"/>
      <c r="G352" s="351"/>
      <c r="H352" s="352"/>
      <c r="I352" s="613"/>
      <c r="J352" s="613"/>
    </row>
    <row r="353" spans="1:10" ht="12.75">
      <c r="A353" s="445"/>
      <c r="B353" s="414"/>
      <c r="C353" s="420"/>
      <c r="D353" s="362" t="s">
        <v>415</v>
      </c>
      <c r="E353" s="352">
        <v>1087</v>
      </c>
      <c r="F353" s="350"/>
      <c r="G353" s="351"/>
      <c r="H353" s="352"/>
      <c r="I353" s="613"/>
      <c r="J353" s="613"/>
    </row>
    <row r="354" spans="1:10" ht="12.75">
      <c r="A354" s="445"/>
      <c r="B354" s="414"/>
      <c r="C354" s="420"/>
      <c r="D354" s="362" t="s">
        <v>418</v>
      </c>
      <c r="E354" s="352">
        <v>11057</v>
      </c>
      <c r="F354" s="350">
        <v>200</v>
      </c>
      <c r="G354" s="351"/>
      <c r="H354" s="352"/>
      <c r="I354" s="613"/>
      <c r="J354" s="613"/>
    </row>
    <row r="355" spans="1:10" ht="12.75">
      <c r="A355" s="445"/>
      <c r="B355" s="414"/>
      <c r="C355" s="420"/>
      <c r="D355" s="362" t="s">
        <v>728</v>
      </c>
      <c r="E355" s="352">
        <v>1465</v>
      </c>
      <c r="F355" s="350">
        <v>300</v>
      </c>
      <c r="G355" s="351"/>
      <c r="H355" s="352"/>
      <c r="I355" s="613"/>
      <c r="J355" s="613"/>
    </row>
    <row r="356" spans="1:10" ht="12.75">
      <c r="A356" s="445"/>
      <c r="B356" s="414"/>
      <c r="C356" s="420"/>
      <c r="D356" s="362" t="s">
        <v>729</v>
      </c>
      <c r="E356" s="352">
        <v>232</v>
      </c>
      <c r="F356" s="350">
        <v>240</v>
      </c>
      <c r="G356" s="351"/>
      <c r="H356" s="352"/>
      <c r="I356" s="613"/>
      <c r="J356" s="613"/>
    </row>
    <row r="357" spans="1:10" ht="12.75">
      <c r="A357" s="445"/>
      <c r="B357" s="414"/>
      <c r="C357" s="420"/>
      <c r="D357" s="362" t="s">
        <v>751</v>
      </c>
      <c r="E357" s="352">
        <v>229</v>
      </c>
      <c r="F357" s="350"/>
      <c r="G357" s="351"/>
      <c r="H357" s="352"/>
      <c r="I357" s="613"/>
      <c r="J357" s="613"/>
    </row>
    <row r="358" spans="1:10" ht="12.75">
      <c r="A358" s="445"/>
      <c r="B358" s="414"/>
      <c r="C358" s="420"/>
      <c r="D358" s="362" t="s">
        <v>752</v>
      </c>
      <c r="E358" s="352">
        <v>100</v>
      </c>
      <c r="F358" s="350">
        <v>100</v>
      </c>
      <c r="G358" s="351"/>
      <c r="H358" s="352"/>
      <c r="I358" s="613"/>
      <c r="J358" s="613"/>
    </row>
    <row r="359" spans="1:10" ht="12.75">
      <c r="A359" s="445"/>
      <c r="B359" s="414"/>
      <c r="C359" s="420"/>
      <c r="D359" s="362" t="s">
        <v>732</v>
      </c>
      <c r="E359" s="352">
        <v>116</v>
      </c>
      <c r="F359" s="350"/>
      <c r="G359" s="351"/>
      <c r="H359" s="352"/>
      <c r="I359" s="613"/>
      <c r="J359" s="613"/>
    </row>
    <row r="360" spans="1:10" ht="12.75">
      <c r="A360" s="445"/>
      <c r="B360" s="414"/>
      <c r="C360" s="420"/>
      <c r="D360" s="362" t="s">
        <v>733</v>
      </c>
      <c r="E360" s="352">
        <v>120</v>
      </c>
      <c r="F360" s="350"/>
      <c r="G360" s="351"/>
      <c r="H360" s="352"/>
      <c r="I360" s="613"/>
      <c r="J360" s="613"/>
    </row>
    <row r="361" spans="1:10" ht="12.75">
      <c r="A361" s="445"/>
      <c r="B361" s="414"/>
      <c r="C361" s="420"/>
      <c r="D361" s="362" t="s">
        <v>734</v>
      </c>
      <c r="E361" s="352"/>
      <c r="F361" s="350"/>
      <c r="G361" s="351"/>
      <c r="H361" s="352"/>
      <c r="I361" s="613"/>
      <c r="J361" s="613"/>
    </row>
    <row r="362" spans="1:10" ht="12.75">
      <c r="A362" s="445"/>
      <c r="B362" s="414"/>
      <c r="C362" s="420"/>
      <c r="D362" s="362" t="s">
        <v>736</v>
      </c>
      <c r="E362" s="352">
        <v>165</v>
      </c>
      <c r="F362" s="350">
        <v>85</v>
      </c>
      <c r="G362" s="351"/>
      <c r="H362" s="352"/>
      <c r="I362" s="613"/>
      <c r="J362" s="613"/>
    </row>
    <row r="363" spans="1:10" ht="12.75">
      <c r="A363" s="445"/>
      <c r="B363" s="414"/>
      <c r="C363" s="420"/>
      <c r="D363" s="362" t="s">
        <v>439</v>
      </c>
      <c r="E363" s="352">
        <v>165</v>
      </c>
      <c r="F363" s="350">
        <v>25</v>
      </c>
      <c r="G363" s="351"/>
      <c r="H363" s="352"/>
      <c r="I363" s="613"/>
      <c r="J363" s="613"/>
    </row>
    <row r="364" spans="1:10" ht="12.75">
      <c r="A364" s="445"/>
      <c r="B364" s="414"/>
      <c r="C364" s="420"/>
      <c r="D364" s="362" t="s">
        <v>440</v>
      </c>
      <c r="E364" s="352">
        <v>11782</v>
      </c>
      <c r="F364" s="350">
        <v>2000</v>
      </c>
      <c r="G364" s="351"/>
      <c r="H364" s="352"/>
      <c r="I364" s="613"/>
      <c r="J364" s="613"/>
    </row>
    <row r="365" spans="1:10" ht="12.75">
      <c r="A365" s="445"/>
      <c r="B365" s="414"/>
      <c r="C365" s="420"/>
      <c r="D365" s="362" t="s">
        <v>778</v>
      </c>
      <c r="E365" s="352">
        <v>988</v>
      </c>
      <c r="F365" s="350"/>
      <c r="G365" s="351"/>
      <c r="H365" s="352"/>
      <c r="I365" s="613"/>
      <c r="J365" s="613"/>
    </row>
    <row r="366" spans="1:10" ht="12.75">
      <c r="A366" s="445"/>
      <c r="B366" s="414"/>
      <c r="C366" s="420"/>
      <c r="D366" s="362" t="s">
        <v>738</v>
      </c>
      <c r="E366" s="352">
        <v>165</v>
      </c>
      <c r="F366" s="350">
        <v>160</v>
      </c>
      <c r="G366" s="351"/>
      <c r="H366" s="352"/>
      <c r="I366" s="613"/>
      <c r="J366" s="613"/>
    </row>
    <row r="367" spans="1:10" ht="12.75">
      <c r="A367" s="445"/>
      <c r="B367" s="414"/>
      <c r="C367" s="420"/>
      <c r="D367" s="362" t="s">
        <v>395</v>
      </c>
      <c r="E367" s="352">
        <v>4326</v>
      </c>
      <c r="F367" s="350">
        <v>4000</v>
      </c>
      <c r="G367" s="351"/>
      <c r="H367" s="352"/>
      <c r="I367" s="613"/>
      <c r="J367" s="613"/>
    </row>
    <row r="368" spans="1:10" ht="12.75">
      <c r="A368" s="445"/>
      <c r="B368" s="414"/>
      <c r="C368" s="420"/>
      <c r="D368" s="362" t="s">
        <v>443</v>
      </c>
      <c r="E368" s="352">
        <v>916</v>
      </c>
      <c r="F368" s="350">
        <v>840</v>
      </c>
      <c r="G368" s="351"/>
      <c r="H368" s="352"/>
      <c r="I368" s="613"/>
      <c r="J368" s="613"/>
    </row>
    <row r="369" spans="1:10" ht="12.75">
      <c r="A369" s="445"/>
      <c r="B369" s="414"/>
      <c r="C369" s="420"/>
      <c r="D369" s="362" t="s">
        <v>444</v>
      </c>
      <c r="E369" s="352">
        <v>2323</v>
      </c>
      <c r="F369" s="350">
        <v>1800</v>
      </c>
      <c r="G369" s="351"/>
      <c r="H369" s="352"/>
      <c r="I369" s="613"/>
      <c r="J369" s="613"/>
    </row>
    <row r="370" spans="1:10" ht="12.75">
      <c r="A370" s="445"/>
      <c r="B370" s="414"/>
      <c r="C370" s="420"/>
      <c r="D370" s="362" t="s">
        <v>755</v>
      </c>
      <c r="E370" s="352">
        <v>248</v>
      </c>
      <c r="F370" s="350">
        <v>75</v>
      </c>
      <c r="G370" s="351"/>
      <c r="H370" s="352"/>
      <c r="I370" s="613"/>
      <c r="J370" s="613"/>
    </row>
    <row r="371" spans="1:10" ht="12.75">
      <c r="A371" s="445"/>
      <c r="B371" s="414"/>
      <c r="C371" s="490" t="s">
        <v>488</v>
      </c>
      <c r="D371" s="369" t="s">
        <v>739</v>
      </c>
      <c r="E371" s="346">
        <f>SUM(E372:E375)</f>
        <v>1176</v>
      </c>
      <c r="F371" s="346">
        <f>SUM(F372:F375)</f>
        <v>200</v>
      </c>
      <c r="G371" s="346">
        <v>200</v>
      </c>
      <c r="H371" s="346">
        <v>200</v>
      </c>
      <c r="I371" s="613"/>
      <c r="J371" s="613"/>
    </row>
    <row r="372" spans="1:10" ht="12.75">
      <c r="A372" s="445"/>
      <c r="B372" s="414"/>
      <c r="C372" s="421"/>
      <c r="D372" s="362" t="s">
        <v>740</v>
      </c>
      <c r="E372" s="352"/>
      <c r="F372" s="350"/>
      <c r="G372" s="351"/>
      <c r="H372" s="352"/>
      <c r="I372" s="613"/>
      <c r="J372" s="613"/>
    </row>
    <row r="373" spans="1:10" ht="12.75">
      <c r="A373" s="445"/>
      <c r="B373" s="414"/>
      <c r="C373" s="421"/>
      <c r="D373" s="362" t="s">
        <v>741</v>
      </c>
      <c r="E373" s="352"/>
      <c r="F373" s="350"/>
      <c r="G373" s="351"/>
      <c r="H373" s="352"/>
      <c r="I373" s="613"/>
      <c r="J373" s="613"/>
    </row>
    <row r="374" spans="1:10" ht="12.75">
      <c r="A374" s="445"/>
      <c r="B374" s="414"/>
      <c r="C374" s="421"/>
      <c r="D374" s="362" t="s">
        <v>774</v>
      </c>
      <c r="E374" s="352">
        <v>881</v>
      </c>
      <c r="F374" s="350"/>
      <c r="G374" s="351"/>
      <c r="H374" s="352"/>
      <c r="I374" s="613"/>
      <c r="J374" s="613"/>
    </row>
    <row r="375" spans="1:10" ht="12.75">
      <c r="A375" s="445"/>
      <c r="B375" s="414"/>
      <c r="C375" s="421"/>
      <c r="D375" s="362" t="s">
        <v>453</v>
      </c>
      <c r="E375" s="352">
        <v>295</v>
      </c>
      <c r="F375" s="350">
        <v>200</v>
      </c>
      <c r="G375" s="351"/>
      <c r="H375" s="352"/>
      <c r="I375" s="613"/>
      <c r="J375" s="613"/>
    </row>
    <row r="376" spans="1:10" ht="12.75">
      <c r="A376" s="445"/>
      <c r="B376" s="414"/>
      <c r="C376" s="610" t="s">
        <v>784</v>
      </c>
      <c r="D376" s="610"/>
      <c r="E376" s="612">
        <f>SUM(E377)</f>
        <v>238625</v>
      </c>
      <c r="F376" s="612">
        <f>SUM(F377)</f>
        <v>142595</v>
      </c>
      <c r="G376" s="612">
        <f>SUM(G377)</f>
        <v>144524</v>
      </c>
      <c r="H376" s="612">
        <f>SUM(H377)</f>
        <v>139580</v>
      </c>
      <c r="I376" s="607"/>
      <c r="J376" s="607"/>
    </row>
    <row r="377" spans="1:10" ht="12.75">
      <c r="A377" s="445"/>
      <c r="B377" s="414"/>
      <c r="C377" s="415" t="s">
        <v>288</v>
      </c>
      <c r="D377" s="416" t="s">
        <v>5</v>
      </c>
      <c r="E377" s="417">
        <f>SUM(E378+E382+E387+E416)</f>
        <v>238625</v>
      </c>
      <c r="F377" s="417">
        <f>SUM(F378+F382+F387+F416)</f>
        <v>142595</v>
      </c>
      <c r="G377" s="417">
        <f>SUM(G378+G382+G387+G416)</f>
        <v>144524</v>
      </c>
      <c r="H377" s="417">
        <f>SUM(H378+H382+H387+H416)</f>
        <v>139580</v>
      </c>
      <c r="I377" s="607"/>
      <c r="J377" s="607"/>
    </row>
    <row r="378" spans="1:13" ht="12.75">
      <c r="A378" s="445"/>
      <c r="B378" s="414"/>
      <c r="C378" s="420" t="s">
        <v>369</v>
      </c>
      <c r="D378" s="343" t="s">
        <v>513</v>
      </c>
      <c r="E378" s="346">
        <f>SUM(E379:E381)</f>
        <v>131813</v>
      </c>
      <c r="F378" s="346">
        <f>SUM(F379:F381)</f>
        <v>80722</v>
      </c>
      <c r="G378" s="346">
        <v>81530</v>
      </c>
      <c r="H378" s="346">
        <v>82345</v>
      </c>
      <c r="I378" s="613"/>
      <c r="J378" s="613"/>
      <c r="M378" s="91"/>
    </row>
    <row r="379" spans="1:13" ht="12.75">
      <c r="A379" s="445"/>
      <c r="B379" s="414"/>
      <c r="C379" s="420"/>
      <c r="D379" s="349" t="s">
        <v>514</v>
      </c>
      <c r="E379" s="352">
        <v>121465</v>
      </c>
      <c r="F379" s="350">
        <v>74570</v>
      </c>
      <c r="G379" s="351"/>
      <c r="H379" s="352"/>
      <c r="I379" s="613"/>
      <c r="J379" s="613"/>
      <c r="M379" s="91"/>
    </row>
    <row r="380" spans="1:13" ht="12.75">
      <c r="A380" s="445"/>
      <c r="B380" s="414"/>
      <c r="C380" s="420"/>
      <c r="D380" s="479" t="s">
        <v>721</v>
      </c>
      <c r="E380" s="352">
        <v>7347</v>
      </c>
      <c r="F380" s="350">
        <v>3452</v>
      </c>
      <c r="G380" s="351"/>
      <c r="H380" s="352"/>
      <c r="I380" s="613"/>
      <c r="J380" s="613"/>
      <c r="M380" s="91"/>
    </row>
    <row r="381" spans="1:13" ht="12.75">
      <c r="A381" s="445"/>
      <c r="B381" s="414"/>
      <c r="C381" s="420"/>
      <c r="D381" s="479" t="s">
        <v>591</v>
      </c>
      <c r="E381" s="352">
        <v>3001</v>
      </c>
      <c r="F381" s="350">
        <v>2700</v>
      </c>
      <c r="G381" s="351"/>
      <c r="H381" s="352"/>
      <c r="I381" s="613"/>
      <c r="J381" s="613"/>
      <c r="M381" s="91"/>
    </row>
    <row r="382" spans="1:10" ht="12.75">
      <c r="A382" s="445"/>
      <c r="B382" s="414"/>
      <c r="C382" s="420" t="s">
        <v>373</v>
      </c>
      <c r="D382" s="343" t="s">
        <v>519</v>
      </c>
      <c r="E382" s="357">
        <f>SUM(E383:E386)</f>
        <v>45249</v>
      </c>
      <c r="F382" s="357">
        <f>SUM(F383:F386)</f>
        <v>28414</v>
      </c>
      <c r="G382" s="357">
        <v>28699</v>
      </c>
      <c r="H382" s="357">
        <v>28985</v>
      </c>
      <c r="I382" s="613"/>
      <c r="J382" s="613"/>
    </row>
    <row r="383" spans="1:10" ht="12.75">
      <c r="A383" s="445"/>
      <c r="B383" s="414"/>
      <c r="C383" s="420"/>
      <c r="D383" s="479" t="s">
        <v>722</v>
      </c>
      <c r="E383" s="360">
        <v>6097</v>
      </c>
      <c r="F383" s="358">
        <v>3955</v>
      </c>
      <c r="G383" s="359"/>
      <c r="H383" s="360"/>
      <c r="I383" s="613"/>
      <c r="J383" s="613"/>
    </row>
    <row r="384" spans="1:10" ht="12.75">
      <c r="A384" s="445"/>
      <c r="B384" s="414"/>
      <c r="C384" s="420"/>
      <c r="D384" s="479" t="s">
        <v>723</v>
      </c>
      <c r="E384" s="360">
        <v>685</v>
      </c>
      <c r="F384" s="358">
        <v>403</v>
      </c>
      <c r="G384" s="359"/>
      <c r="H384" s="360"/>
      <c r="I384" s="613"/>
      <c r="J384" s="613"/>
    </row>
    <row r="385" spans="1:10" ht="12.75">
      <c r="A385" s="445"/>
      <c r="B385" s="414"/>
      <c r="C385" s="420"/>
      <c r="D385" s="349" t="s">
        <v>724</v>
      </c>
      <c r="E385" s="360">
        <v>5778</v>
      </c>
      <c r="F385" s="358">
        <v>3714</v>
      </c>
      <c r="G385" s="359"/>
      <c r="H385" s="360"/>
      <c r="I385" s="613"/>
      <c r="J385" s="613"/>
    </row>
    <row r="386" spans="1:10" ht="12.75">
      <c r="A386" s="445"/>
      <c r="B386" s="414"/>
      <c r="C386" s="420"/>
      <c r="D386" s="362" t="s">
        <v>725</v>
      </c>
      <c r="E386" s="358">
        <v>32689</v>
      </c>
      <c r="F386" s="358">
        <v>20342</v>
      </c>
      <c r="G386" s="363"/>
      <c r="H386" s="358"/>
      <c r="I386" s="613"/>
      <c r="J386" s="613"/>
    </row>
    <row r="387" spans="1:10" ht="12.75">
      <c r="A387" s="445"/>
      <c r="B387" s="414"/>
      <c r="C387" s="420" t="s">
        <v>289</v>
      </c>
      <c r="D387" s="343" t="s">
        <v>290</v>
      </c>
      <c r="E387" s="357">
        <f>SUM(E388:E415)</f>
        <v>54707</v>
      </c>
      <c r="F387" s="357">
        <f>SUM(F388:F415)</f>
        <v>32599</v>
      </c>
      <c r="G387" s="357">
        <v>34095</v>
      </c>
      <c r="H387" s="357">
        <v>28050</v>
      </c>
      <c r="I387" s="613"/>
      <c r="J387" s="613"/>
    </row>
    <row r="388" spans="1:10" ht="12.75">
      <c r="A388" s="445"/>
      <c r="B388" s="414"/>
      <c r="C388" s="420"/>
      <c r="D388" s="479" t="s">
        <v>781</v>
      </c>
      <c r="E388" s="346"/>
      <c r="F388" s="344">
        <v>15</v>
      </c>
      <c r="G388" s="360"/>
      <c r="H388" s="360"/>
      <c r="I388" s="613"/>
      <c r="J388" s="613"/>
    </row>
    <row r="389" spans="1:10" ht="12.75">
      <c r="A389" s="445"/>
      <c r="B389" s="414"/>
      <c r="C389" s="420"/>
      <c r="D389" s="362" t="s">
        <v>410</v>
      </c>
      <c r="E389" s="352">
        <v>37347</v>
      </c>
      <c r="F389" s="350">
        <v>13459</v>
      </c>
      <c r="G389" s="351"/>
      <c r="H389" s="352"/>
      <c r="I389" s="613"/>
      <c r="J389" s="613"/>
    </row>
    <row r="390" spans="1:10" ht="12.75">
      <c r="A390" s="445"/>
      <c r="B390" s="414"/>
      <c r="C390" s="420"/>
      <c r="D390" s="362" t="s">
        <v>726</v>
      </c>
      <c r="E390" s="352">
        <v>1628</v>
      </c>
      <c r="F390" s="350">
        <v>1500</v>
      </c>
      <c r="G390" s="351"/>
      <c r="H390" s="352"/>
      <c r="I390" s="613"/>
      <c r="J390" s="613"/>
    </row>
    <row r="391" spans="1:10" ht="12.75">
      <c r="A391" s="445"/>
      <c r="B391" s="414"/>
      <c r="C391" s="420"/>
      <c r="D391" s="362" t="s">
        <v>412</v>
      </c>
      <c r="E391" s="352">
        <v>1354</v>
      </c>
      <c r="F391" s="350">
        <v>700</v>
      </c>
      <c r="G391" s="351"/>
      <c r="H391" s="352"/>
      <c r="I391" s="613"/>
      <c r="J391" s="613"/>
    </row>
    <row r="392" spans="1:10" ht="12.75">
      <c r="A392" s="445"/>
      <c r="B392" s="414"/>
      <c r="C392" s="420"/>
      <c r="D392" s="362" t="s">
        <v>414</v>
      </c>
      <c r="E392" s="352">
        <v>0</v>
      </c>
      <c r="F392" s="350">
        <v>160</v>
      </c>
      <c r="G392" s="351"/>
      <c r="H392" s="352"/>
      <c r="I392" s="613"/>
      <c r="J392" s="613"/>
    </row>
    <row r="393" spans="1:10" ht="12.75">
      <c r="A393" s="445"/>
      <c r="B393" s="414"/>
      <c r="C393" s="420"/>
      <c r="D393" s="362" t="s">
        <v>415</v>
      </c>
      <c r="E393" s="352">
        <v>141</v>
      </c>
      <c r="F393" s="350">
        <v>200</v>
      </c>
      <c r="G393" s="351"/>
      <c r="H393" s="352"/>
      <c r="I393" s="613"/>
      <c r="J393" s="613"/>
    </row>
    <row r="394" spans="1:10" ht="12.75">
      <c r="A394" s="445"/>
      <c r="B394" s="414"/>
      <c r="C394" s="420"/>
      <c r="D394" s="362" t="s">
        <v>750</v>
      </c>
      <c r="E394" s="352">
        <v>0</v>
      </c>
      <c r="F394" s="350"/>
      <c r="G394" s="351"/>
      <c r="H394" s="352"/>
      <c r="I394" s="613"/>
      <c r="J394" s="613"/>
    </row>
    <row r="395" spans="1:10" ht="12.75">
      <c r="A395" s="445"/>
      <c r="B395" s="414"/>
      <c r="C395" s="420"/>
      <c r="D395" s="362" t="s">
        <v>727</v>
      </c>
      <c r="E395" s="352">
        <v>0</v>
      </c>
      <c r="F395" s="350">
        <v>200</v>
      </c>
      <c r="G395" s="351"/>
      <c r="H395" s="352"/>
      <c r="I395" s="613"/>
      <c r="J395" s="613"/>
    </row>
    <row r="396" spans="1:10" ht="12.75">
      <c r="A396" s="445"/>
      <c r="B396" s="414"/>
      <c r="C396" s="420"/>
      <c r="D396" s="362" t="s">
        <v>418</v>
      </c>
      <c r="E396" s="352">
        <v>2470</v>
      </c>
      <c r="F396" s="350">
        <v>600</v>
      </c>
      <c r="G396" s="351"/>
      <c r="H396" s="352"/>
      <c r="I396" s="613"/>
      <c r="J396" s="613"/>
    </row>
    <row r="397" spans="1:10" ht="12.75">
      <c r="A397" s="445"/>
      <c r="B397" s="414"/>
      <c r="C397" s="420"/>
      <c r="D397" s="362" t="s">
        <v>728</v>
      </c>
      <c r="E397" s="352">
        <v>76</v>
      </c>
      <c r="F397" s="350">
        <v>10</v>
      </c>
      <c r="G397" s="351"/>
      <c r="H397" s="352"/>
      <c r="I397" s="613"/>
      <c r="J397" s="613"/>
    </row>
    <row r="398" spans="1:10" ht="12.75">
      <c r="A398" s="445"/>
      <c r="B398" s="414"/>
      <c r="C398" s="420"/>
      <c r="D398" s="362" t="s">
        <v>729</v>
      </c>
      <c r="E398" s="352">
        <v>0</v>
      </c>
      <c r="F398" s="350">
        <v>30</v>
      </c>
      <c r="G398" s="351"/>
      <c r="H398" s="352"/>
      <c r="I398" s="613"/>
      <c r="J398" s="613"/>
    </row>
    <row r="399" spans="1:10" ht="12.75">
      <c r="A399" s="445"/>
      <c r="B399" s="414"/>
      <c r="C399" s="420"/>
      <c r="D399" s="362" t="s">
        <v>772</v>
      </c>
      <c r="E399" s="352">
        <v>38</v>
      </c>
      <c r="F399" s="350"/>
      <c r="G399" s="351"/>
      <c r="H399" s="352"/>
      <c r="I399" s="613"/>
      <c r="J399" s="613"/>
    </row>
    <row r="400" spans="1:10" ht="12.75">
      <c r="A400" s="445"/>
      <c r="B400" s="414"/>
      <c r="C400" s="420"/>
      <c r="D400" s="362" t="s">
        <v>751</v>
      </c>
      <c r="E400" s="352">
        <v>0</v>
      </c>
      <c r="F400" s="350">
        <v>50</v>
      </c>
      <c r="G400" s="351"/>
      <c r="H400" s="352"/>
      <c r="I400" s="613"/>
      <c r="J400" s="613"/>
    </row>
    <row r="401" spans="1:10" ht="12.75">
      <c r="A401" s="445"/>
      <c r="B401" s="414"/>
      <c r="C401" s="420"/>
      <c r="D401" s="362" t="s">
        <v>752</v>
      </c>
      <c r="E401" s="352">
        <v>15</v>
      </c>
      <c r="F401" s="350"/>
      <c r="G401" s="351"/>
      <c r="H401" s="352"/>
      <c r="I401" s="613"/>
      <c r="J401" s="613"/>
    </row>
    <row r="402" spans="1:10" ht="12.75">
      <c r="A402" s="445"/>
      <c r="B402" s="414"/>
      <c r="C402" s="420"/>
      <c r="D402" s="362" t="s">
        <v>731</v>
      </c>
      <c r="E402" s="352">
        <v>271</v>
      </c>
      <c r="F402" s="350"/>
      <c r="G402" s="351"/>
      <c r="H402" s="352"/>
      <c r="I402" s="613"/>
      <c r="J402" s="613"/>
    </row>
    <row r="403" spans="1:10" ht="12.75">
      <c r="A403" s="445"/>
      <c r="B403" s="414"/>
      <c r="C403" s="420"/>
      <c r="D403" s="362" t="s">
        <v>732</v>
      </c>
      <c r="E403" s="352">
        <v>20</v>
      </c>
      <c r="F403" s="350">
        <v>20</v>
      </c>
      <c r="G403" s="351"/>
      <c r="H403" s="352"/>
      <c r="I403" s="613"/>
      <c r="J403" s="613"/>
    </row>
    <row r="404" spans="1:10" ht="12.75">
      <c r="A404" s="445"/>
      <c r="B404" s="414"/>
      <c r="C404" s="420"/>
      <c r="D404" s="362" t="s">
        <v>753</v>
      </c>
      <c r="E404" s="352">
        <v>0</v>
      </c>
      <c r="F404" s="350"/>
      <c r="G404" s="351"/>
      <c r="H404" s="352"/>
      <c r="I404" s="613"/>
      <c r="J404" s="613"/>
    </row>
    <row r="405" spans="1:10" ht="12.75">
      <c r="A405" s="445"/>
      <c r="B405" s="414"/>
      <c r="C405" s="420"/>
      <c r="D405" s="362" t="s">
        <v>733</v>
      </c>
      <c r="E405" s="352">
        <v>0</v>
      </c>
      <c r="F405" s="350">
        <v>10</v>
      </c>
      <c r="G405" s="351"/>
      <c r="H405" s="352"/>
      <c r="I405" s="613"/>
      <c r="J405" s="613"/>
    </row>
    <row r="406" spans="1:10" ht="12.75">
      <c r="A406" s="445"/>
      <c r="B406" s="414"/>
      <c r="C406" s="420"/>
      <c r="D406" s="362" t="s">
        <v>734</v>
      </c>
      <c r="E406" s="352">
        <v>0</v>
      </c>
      <c r="F406" s="350">
        <v>9000</v>
      </c>
      <c r="G406" s="351"/>
      <c r="H406" s="352"/>
      <c r="I406" s="613"/>
      <c r="J406" s="613"/>
    </row>
    <row r="407" spans="1:10" ht="12.75">
      <c r="A407" s="445"/>
      <c r="B407" s="414"/>
      <c r="C407" s="420"/>
      <c r="D407" s="362" t="s">
        <v>754</v>
      </c>
      <c r="E407" s="352"/>
      <c r="F407" s="350">
        <v>15</v>
      </c>
      <c r="G407" s="351"/>
      <c r="H407" s="352"/>
      <c r="I407" s="613"/>
      <c r="J407" s="613"/>
    </row>
    <row r="408" spans="1:10" ht="12.75">
      <c r="A408" s="445"/>
      <c r="B408" s="414"/>
      <c r="C408" s="420"/>
      <c r="D408" s="362" t="s">
        <v>736</v>
      </c>
      <c r="E408" s="352">
        <v>323</v>
      </c>
      <c r="F408" s="350">
        <v>30</v>
      </c>
      <c r="G408" s="351"/>
      <c r="H408" s="352"/>
      <c r="I408" s="613"/>
      <c r="J408" s="613"/>
    </row>
    <row r="409" spans="1:10" ht="12.75">
      <c r="A409" s="445"/>
      <c r="B409" s="414"/>
      <c r="C409" s="420"/>
      <c r="D409" s="362" t="s">
        <v>439</v>
      </c>
      <c r="E409" s="352">
        <v>22</v>
      </c>
      <c r="F409" s="350">
        <v>10</v>
      </c>
      <c r="G409" s="351"/>
      <c r="H409" s="352"/>
      <c r="I409" s="613"/>
      <c r="J409" s="613"/>
    </row>
    <row r="410" spans="1:10" ht="12.75">
      <c r="A410" s="445"/>
      <c r="B410" s="414"/>
      <c r="C410" s="420"/>
      <c r="D410" s="362" t="s">
        <v>440</v>
      </c>
      <c r="E410" s="352">
        <v>3058</v>
      </c>
      <c r="F410" s="350">
        <v>1200</v>
      </c>
      <c r="G410" s="351"/>
      <c r="H410" s="352"/>
      <c r="I410" s="613"/>
      <c r="J410" s="613"/>
    </row>
    <row r="411" spans="1:10" ht="12.75">
      <c r="A411" s="445"/>
      <c r="B411" s="414"/>
      <c r="C411" s="420"/>
      <c r="D411" s="362" t="s">
        <v>738</v>
      </c>
      <c r="E411" s="352">
        <v>381</v>
      </c>
      <c r="F411" s="350">
        <v>100</v>
      </c>
      <c r="G411" s="351"/>
      <c r="H411" s="352"/>
      <c r="I411" s="613"/>
      <c r="J411" s="613"/>
    </row>
    <row r="412" spans="1:10" ht="12.75">
      <c r="A412" s="445"/>
      <c r="B412" s="414"/>
      <c r="C412" s="420"/>
      <c r="D412" s="362" t="s">
        <v>395</v>
      </c>
      <c r="E412" s="352">
        <v>2191</v>
      </c>
      <c r="F412" s="350">
        <v>900</v>
      </c>
      <c r="G412" s="351"/>
      <c r="H412" s="352"/>
      <c r="I412" s="613"/>
      <c r="J412" s="613"/>
    </row>
    <row r="413" spans="1:10" ht="12.75">
      <c r="A413" s="445"/>
      <c r="B413" s="414"/>
      <c r="C413" s="420"/>
      <c r="D413" s="362" t="s">
        <v>443</v>
      </c>
      <c r="E413" s="352">
        <v>277</v>
      </c>
      <c r="F413" s="350">
        <v>390</v>
      </c>
      <c r="G413" s="351"/>
      <c r="H413" s="352"/>
      <c r="I413" s="613"/>
      <c r="J413" s="613"/>
    </row>
    <row r="414" spans="1:10" ht="12.75">
      <c r="A414" s="445"/>
      <c r="B414" s="414"/>
      <c r="C414" s="420"/>
      <c r="D414" s="362" t="s">
        <v>444</v>
      </c>
      <c r="E414" s="352">
        <v>1550</v>
      </c>
      <c r="F414" s="350">
        <v>1000</v>
      </c>
      <c r="G414" s="351"/>
      <c r="H414" s="352"/>
      <c r="I414" s="613"/>
      <c r="J414" s="613"/>
    </row>
    <row r="415" spans="1:10" ht="12.75">
      <c r="A415" s="445"/>
      <c r="B415" s="414"/>
      <c r="C415" s="420"/>
      <c r="D415" s="362" t="s">
        <v>755</v>
      </c>
      <c r="E415" s="352">
        <v>3545</v>
      </c>
      <c r="F415" s="350">
        <v>3000</v>
      </c>
      <c r="G415" s="351"/>
      <c r="H415" s="352"/>
      <c r="I415" s="613"/>
      <c r="J415" s="613"/>
    </row>
    <row r="416" spans="1:10" ht="12.75">
      <c r="A416" s="445"/>
      <c r="B416" s="414"/>
      <c r="C416" s="490" t="s">
        <v>488</v>
      </c>
      <c r="D416" s="369" t="s">
        <v>739</v>
      </c>
      <c r="E416" s="346">
        <f>SUM(E417:E420)</f>
        <v>6856</v>
      </c>
      <c r="F416" s="346">
        <f>SUM(F417:F420)</f>
        <v>860</v>
      </c>
      <c r="G416" s="346">
        <v>200</v>
      </c>
      <c r="H416" s="346">
        <v>200</v>
      </c>
      <c r="I416" s="613"/>
      <c r="J416" s="613"/>
    </row>
    <row r="417" spans="1:10" ht="12.75">
      <c r="A417" s="445"/>
      <c r="B417" s="414"/>
      <c r="C417" s="421"/>
      <c r="D417" s="362" t="s">
        <v>740</v>
      </c>
      <c r="E417" s="352">
        <v>4191</v>
      </c>
      <c r="F417" s="350">
        <v>135</v>
      </c>
      <c r="G417" s="351"/>
      <c r="H417" s="352"/>
      <c r="I417" s="613"/>
      <c r="J417" s="613"/>
    </row>
    <row r="418" spans="1:10" ht="12.75">
      <c r="A418" s="445"/>
      <c r="B418" s="414"/>
      <c r="C418" s="421"/>
      <c r="D418" s="362" t="s">
        <v>741</v>
      </c>
      <c r="E418" s="352"/>
      <c r="F418" s="350">
        <v>525</v>
      </c>
      <c r="G418" s="351"/>
      <c r="H418" s="352"/>
      <c r="I418" s="613"/>
      <c r="J418" s="613"/>
    </row>
    <row r="419" spans="1:10" ht="12.75">
      <c r="A419" s="445"/>
      <c r="B419" s="414"/>
      <c r="C419" s="421"/>
      <c r="D419" s="362" t="s">
        <v>774</v>
      </c>
      <c r="E419" s="352">
        <v>2300</v>
      </c>
      <c r="F419" s="350"/>
      <c r="G419" s="351"/>
      <c r="H419" s="352"/>
      <c r="I419" s="613"/>
      <c r="J419" s="613"/>
    </row>
    <row r="420" spans="1:10" ht="12.75">
      <c r="A420" s="445"/>
      <c r="B420" s="414"/>
      <c r="C420" s="421"/>
      <c r="D420" s="362" t="s">
        <v>453</v>
      </c>
      <c r="E420" s="352">
        <v>365</v>
      </c>
      <c r="F420" s="350">
        <v>200</v>
      </c>
      <c r="G420" s="351"/>
      <c r="H420" s="352"/>
      <c r="I420" s="613"/>
      <c r="J420" s="613"/>
    </row>
    <row r="421" spans="1:10" ht="12.75">
      <c r="A421" s="445"/>
      <c r="B421" s="414"/>
      <c r="C421" s="610" t="s">
        <v>785</v>
      </c>
      <c r="D421" s="610"/>
      <c r="E421" s="612">
        <f>SUM(E422)</f>
        <v>62329</v>
      </c>
      <c r="F421" s="612">
        <f>SUM(F422)</f>
        <v>75388</v>
      </c>
      <c r="G421" s="612">
        <f>SUM(G422)</f>
        <v>77326</v>
      </c>
      <c r="H421" s="612">
        <f>SUM(H422)</f>
        <v>79258</v>
      </c>
      <c r="I421" s="607"/>
      <c r="J421" s="607"/>
    </row>
    <row r="422" spans="1:10" ht="12.75">
      <c r="A422" s="445"/>
      <c r="B422" s="414"/>
      <c r="C422" s="415" t="s">
        <v>288</v>
      </c>
      <c r="D422" s="416" t="s">
        <v>5</v>
      </c>
      <c r="E422" s="417">
        <f>SUM(E423+E427+E430+E456)</f>
        <v>62329</v>
      </c>
      <c r="F422" s="417">
        <f>SUM(F423+F427+F430+F456)</f>
        <v>75388</v>
      </c>
      <c r="G422" s="417">
        <f>SUM(G423+G427+G430+G456)</f>
        <v>77326</v>
      </c>
      <c r="H422" s="417">
        <f>SUM(H423+H427+H430+H456)</f>
        <v>79258</v>
      </c>
      <c r="I422" s="607"/>
      <c r="J422" s="607"/>
    </row>
    <row r="423" spans="1:13" ht="12.75">
      <c r="A423" s="445"/>
      <c r="B423" s="414"/>
      <c r="C423" s="420" t="s">
        <v>369</v>
      </c>
      <c r="D423" s="343" t="s">
        <v>513</v>
      </c>
      <c r="E423" s="346">
        <f>SUM(E424:E426)</f>
        <v>35891</v>
      </c>
      <c r="F423" s="346">
        <f>SUM(F424:F426)</f>
        <v>42049</v>
      </c>
      <c r="G423" s="346">
        <v>43207</v>
      </c>
      <c r="H423" s="346">
        <v>44407</v>
      </c>
      <c r="I423" s="613"/>
      <c r="J423" s="613"/>
      <c r="M423" s="91"/>
    </row>
    <row r="424" spans="1:13" ht="12.75">
      <c r="A424" s="445"/>
      <c r="B424" s="414"/>
      <c r="C424" s="420"/>
      <c r="D424" s="349" t="s">
        <v>514</v>
      </c>
      <c r="E424" s="618">
        <v>28558</v>
      </c>
      <c r="F424" s="352">
        <v>33042</v>
      </c>
      <c r="G424" s="351"/>
      <c r="H424" s="352"/>
      <c r="I424" s="613"/>
      <c r="J424" s="613"/>
      <c r="M424" s="91"/>
    </row>
    <row r="425" spans="1:13" ht="12.75">
      <c r="A425" s="445"/>
      <c r="B425" s="414"/>
      <c r="C425" s="420"/>
      <c r="D425" s="479" t="s">
        <v>721</v>
      </c>
      <c r="E425" s="618">
        <v>6241</v>
      </c>
      <c r="F425" s="352">
        <v>4680</v>
      </c>
      <c r="G425" s="351"/>
      <c r="H425" s="352"/>
      <c r="I425" s="613"/>
      <c r="J425" s="613"/>
      <c r="M425" s="91"/>
    </row>
    <row r="426" spans="1:13" ht="12.75">
      <c r="A426" s="445"/>
      <c r="B426" s="414"/>
      <c r="C426" s="420"/>
      <c r="D426" s="479" t="s">
        <v>591</v>
      </c>
      <c r="E426" s="618">
        <v>1092</v>
      </c>
      <c r="F426" s="352">
        <v>4327</v>
      </c>
      <c r="G426" s="351"/>
      <c r="H426" s="352"/>
      <c r="I426" s="613"/>
      <c r="J426" s="613"/>
      <c r="M426" s="91"/>
    </row>
    <row r="427" spans="1:10" ht="12.75">
      <c r="A427" s="445"/>
      <c r="B427" s="414"/>
      <c r="C427" s="420" t="s">
        <v>373</v>
      </c>
      <c r="D427" s="343" t="s">
        <v>519</v>
      </c>
      <c r="E427" s="357">
        <f>SUM(E428:E429)</f>
        <v>12333</v>
      </c>
      <c r="F427" s="357">
        <f>SUM(F428:F429)</f>
        <v>14801</v>
      </c>
      <c r="G427" s="357">
        <v>15209</v>
      </c>
      <c r="H427" s="357">
        <v>15631</v>
      </c>
      <c r="I427" s="613"/>
      <c r="J427" s="613"/>
    </row>
    <row r="428" spans="1:10" ht="12.75">
      <c r="A428" s="445"/>
      <c r="B428" s="414"/>
      <c r="C428" s="375"/>
      <c r="D428" s="349" t="s">
        <v>724</v>
      </c>
      <c r="E428" s="619">
        <v>3579</v>
      </c>
      <c r="F428" s="360">
        <v>4205</v>
      </c>
      <c r="G428" s="359"/>
      <c r="H428" s="360"/>
      <c r="I428" s="613"/>
      <c r="J428" s="613"/>
    </row>
    <row r="429" spans="1:10" ht="12.75">
      <c r="A429" s="445"/>
      <c r="B429" s="414"/>
      <c r="C429" s="375"/>
      <c r="D429" s="362" t="s">
        <v>725</v>
      </c>
      <c r="E429" s="618">
        <v>8754</v>
      </c>
      <c r="F429" s="358">
        <v>10596</v>
      </c>
      <c r="G429" s="363"/>
      <c r="H429" s="358"/>
      <c r="I429" s="613"/>
      <c r="J429" s="613"/>
    </row>
    <row r="430" spans="1:10" ht="12.75">
      <c r="A430" s="445"/>
      <c r="B430" s="414"/>
      <c r="C430" s="420" t="s">
        <v>289</v>
      </c>
      <c r="D430" s="343" t="s">
        <v>290</v>
      </c>
      <c r="E430" s="357">
        <f>SUM(E431:E455)</f>
        <v>14105</v>
      </c>
      <c r="F430" s="357">
        <f>SUM(F431:F455)</f>
        <v>18338</v>
      </c>
      <c r="G430" s="356">
        <v>18700</v>
      </c>
      <c r="H430" s="357">
        <v>19000</v>
      </c>
      <c r="I430" s="613"/>
      <c r="J430" s="613"/>
    </row>
    <row r="431" spans="1:10" ht="12.75">
      <c r="A431" s="445"/>
      <c r="B431" s="414"/>
      <c r="C431" s="490"/>
      <c r="D431" s="615" t="s">
        <v>759</v>
      </c>
      <c r="E431" s="618">
        <v>27</v>
      </c>
      <c r="F431" s="352">
        <v>60</v>
      </c>
      <c r="G431" s="351"/>
      <c r="H431" s="352"/>
      <c r="I431" s="613"/>
      <c r="J431" s="613"/>
    </row>
    <row r="432" spans="1:10" ht="12.75">
      <c r="A432" s="445"/>
      <c r="B432" s="414"/>
      <c r="C432" s="490"/>
      <c r="D432" s="362" t="s">
        <v>410</v>
      </c>
      <c r="E432" s="618">
        <v>4897</v>
      </c>
      <c r="F432" s="352">
        <v>5500</v>
      </c>
      <c r="G432" s="351"/>
      <c r="H432" s="352"/>
      <c r="I432" s="613"/>
      <c r="J432" s="613"/>
    </row>
    <row r="433" spans="1:10" ht="12.75">
      <c r="A433" s="445"/>
      <c r="B433" s="414"/>
      <c r="C433" s="490"/>
      <c r="D433" s="362" t="s">
        <v>726</v>
      </c>
      <c r="E433" s="618">
        <v>420</v>
      </c>
      <c r="F433" s="352">
        <v>600</v>
      </c>
      <c r="G433" s="351"/>
      <c r="H433" s="352"/>
      <c r="I433" s="613"/>
      <c r="J433" s="613"/>
    </row>
    <row r="434" spans="1:10" ht="12.75">
      <c r="A434" s="445"/>
      <c r="B434" s="414"/>
      <c r="C434" s="490"/>
      <c r="D434" s="362" t="s">
        <v>412</v>
      </c>
      <c r="E434" s="618">
        <v>123</v>
      </c>
      <c r="F434" s="352">
        <v>200</v>
      </c>
      <c r="G434" s="351"/>
      <c r="H434" s="352"/>
      <c r="I434" s="613"/>
      <c r="J434" s="613"/>
    </row>
    <row r="435" spans="1:10" ht="12.75">
      <c r="A435" s="445"/>
      <c r="B435" s="414"/>
      <c r="C435" s="490"/>
      <c r="D435" s="362" t="s">
        <v>414</v>
      </c>
      <c r="E435" s="618">
        <v>1180</v>
      </c>
      <c r="F435" s="352">
        <v>1188</v>
      </c>
      <c r="G435" s="351"/>
      <c r="H435" s="352"/>
      <c r="I435" s="613"/>
      <c r="J435" s="613"/>
    </row>
    <row r="436" spans="1:10" ht="12.75">
      <c r="A436" s="445"/>
      <c r="B436" s="414"/>
      <c r="C436" s="490"/>
      <c r="D436" s="362" t="s">
        <v>415</v>
      </c>
      <c r="E436" s="618">
        <v>26</v>
      </c>
      <c r="F436" s="352">
        <v>100</v>
      </c>
      <c r="G436" s="351"/>
      <c r="H436" s="352"/>
      <c r="I436" s="613"/>
      <c r="J436" s="613"/>
    </row>
    <row r="437" spans="1:10" ht="12.75">
      <c r="A437" s="445"/>
      <c r="B437" s="414"/>
      <c r="C437" s="490"/>
      <c r="D437" s="362" t="s">
        <v>727</v>
      </c>
      <c r="E437" s="618">
        <v>193</v>
      </c>
      <c r="F437" s="352">
        <v>300</v>
      </c>
      <c r="G437" s="351"/>
      <c r="H437" s="352"/>
      <c r="I437" s="613"/>
      <c r="J437" s="613"/>
    </row>
    <row r="438" spans="1:10" ht="12.75">
      <c r="A438" s="445"/>
      <c r="B438" s="414"/>
      <c r="C438" s="490"/>
      <c r="D438" s="362" t="s">
        <v>418</v>
      </c>
      <c r="E438" s="618">
        <v>662</v>
      </c>
      <c r="F438" s="352">
        <v>1100</v>
      </c>
      <c r="G438" s="351"/>
      <c r="H438" s="352"/>
      <c r="I438" s="613"/>
      <c r="J438" s="613"/>
    </row>
    <row r="439" spans="1:10" ht="12.75">
      <c r="A439" s="445"/>
      <c r="B439" s="414"/>
      <c r="C439" s="490"/>
      <c r="D439" s="362" t="s">
        <v>728</v>
      </c>
      <c r="E439" s="618">
        <v>258</v>
      </c>
      <c r="F439" s="352">
        <v>300</v>
      </c>
      <c r="G439" s="351"/>
      <c r="H439" s="352"/>
      <c r="I439" s="613"/>
      <c r="J439" s="613"/>
    </row>
    <row r="440" spans="1:10" ht="12.75">
      <c r="A440" s="445"/>
      <c r="B440" s="414"/>
      <c r="C440" s="490"/>
      <c r="D440" s="362" t="s">
        <v>729</v>
      </c>
      <c r="E440" s="618">
        <v>0</v>
      </c>
      <c r="F440" s="352">
        <v>100</v>
      </c>
      <c r="G440" s="351"/>
      <c r="H440" s="352"/>
      <c r="I440" s="613"/>
      <c r="J440" s="613"/>
    </row>
    <row r="441" spans="1:10" ht="12.75">
      <c r="A441" s="445"/>
      <c r="B441" s="414"/>
      <c r="C441" s="490"/>
      <c r="D441" s="362" t="s">
        <v>751</v>
      </c>
      <c r="E441" s="618">
        <v>76</v>
      </c>
      <c r="F441" s="352">
        <v>150</v>
      </c>
      <c r="G441" s="351"/>
      <c r="H441" s="352"/>
      <c r="I441" s="613"/>
      <c r="J441" s="613"/>
    </row>
    <row r="442" spans="1:10" ht="12.75">
      <c r="A442" s="445"/>
      <c r="B442" s="414"/>
      <c r="C442" s="490"/>
      <c r="D442" s="362" t="s">
        <v>786</v>
      </c>
      <c r="E442" s="352">
        <v>114</v>
      </c>
      <c r="F442" s="350"/>
      <c r="G442" s="351"/>
      <c r="H442" s="352"/>
      <c r="I442" s="613"/>
      <c r="J442" s="613"/>
    </row>
    <row r="443" spans="1:10" ht="12.75">
      <c r="A443" s="445"/>
      <c r="B443" s="414"/>
      <c r="C443" s="490"/>
      <c r="D443" s="362" t="s">
        <v>731</v>
      </c>
      <c r="E443" s="618">
        <v>536</v>
      </c>
      <c r="F443" s="352">
        <v>640</v>
      </c>
      <c r="G443" s="351"/>
      <c r="H443" s="352"/>
      <c r="I443" s="613"/>
      <c r="J443" s="613"/>
    </row>
    <row r="444" spans="1:10" ht="12.75">
      <c r="A444" s="445"/>
      <c r="B444" s="414"/>
      <c r="C444" s="490"/>
      <c r="D444" s="362" t="s">
        <v>732</v>
      </c>
      <c r="E444" s="618">
        <v>532</v>
      </c>
      <c r="F444" s="352">
        <v>450</v>
      </c>
      <c r="G444" s="351"/>
      <c r="H444" s="352"/>
      <c r="I444" s="613"/>
      <c r="J444" s="613"/>
    </row>
    <row r="445" spans="1:10" ht="12.75">
      <c r="A445" s="445"/>
      <c r="B445" s="414"/>
      <c r="C445" s="490"/>
      <c r="D445" s="362" t="s">
        <v>733</v>
      </c>
      <c r="E445" s="618">
        <v>45</v>
      </c>
      <c r="F445" s="352">
        <v>200</v>
      </c>
      <c r="G445" s="351"/>
      <c r="H445" s="352"/>
      <c r="I445" s="613"/>
      <c r="J445" s="613"/>
    </row>
    <row r="446" spans="1:10" ht="12.75">
      <c r="A446" s="445"/>
      <c r="B446" s="414"/>
      <c r="C446" s="490"/>
      <c r="D446" s="362" t="s">
        <v>734</v>
      </c>
      <c r="E446" s="618">
        <v>1537</v>
      </c>
      <c r="F446" s="352">
        <v>3500</v>
      </c>
      <c r="G446" s="351"/>
      <c r="H446" s="352"/>
      <c r="I446" s="613"/>
      <c r="J446" s="613"/>
    </row>
    <row r="447" spans="1:10" ht="12.75">
      <c r="A447" s="445"/>
      <c r="B447" s="414"/>
      <c r="C447" s="490"/>
      <c r="D447" s="362" t="s">
        <v>773</v>
      </c>
      <c r="E447" s="618">
        <v>83</v>
      </c>
      <c r="F447" s="352">
        <v>100</v>
      </c>
      <c r="G447" s="351"/>
      <c r="H447" s="352"/>
      <c r="I447" s="613"/>
      <c r="J447" s="613"/>
    </row>
    <row r="448" spans="1:10" ht="12.75">
      <c r="A448" s="445"/>
      <c r="B448" s="414"/>
      <c r="C448" s="490"/>
      <c r="D448" s="362" t="s">
        <v>736</v>
      </c>
      <c r="E448" s="618">
        <v>138</v>
      </c>
      <c r="F448" s="352">
        <v>200</v>
      </c>
      <c r="G448" s="351"/>
      <c r="H448" s="352"/>
      <c r="I448" s="613"/>
      <c r="J448" s="613"/>
    </row>
    <row r="449" spans="1:10" ht="12.75">
      <c r="A449" s="445"/>
      <c r="B449" s="414"/>
      <c r="C449" s="490"/>
      <c r="D449" s="362" t="s">
        <v>440</v>
      </c>
      <c r="E449" s="618">
        <v>546</v>
      </c>
      <c r="F449" s="352">
        <v>1200</v>
      </c>
      <c r="G449" s="351"/>
      <c r="H449" s="352"/>
      <c r="I449" s="613"/>
      <c r="J449" s="613"/>
    </row>
    <row r="450" spans="1:10" ht="12.75">
      <c r="A450" s="445"/>
      <c r="B450" s="414"/>
      <c r="C450" s="490"/>
      <c r="D450" s="362" t="s">
        <v>777</v>
      </c>
      <c r="E450" s="618">
        <v>22</v>
      </c>
      <c r="F450" s="352"/>
      <c r="G450" s="351"/>
      <c r="H450" s="352"/>
      <c r="I450" s="613"/>
      <c r="J450" s="613"/>
    </row>
    <row r="451" spans="1:10" ht="12.75">
      <c r="A451" s="445"/>
      <c r="B451" s="414"/>
      <c r="C451" s="490"/>
      <c r="D451" s="362" t="s">
        <v>738</v>
      </c>
      <c r="E451" s="618">
        <v>61</v>
      </c>
      <c r="F451" s="352">
        <v>100</v>
      </c>
      <c r="G451" s="351"/>
      <c r="H451" s="352"/>
      <c r="I451" s="613"/>
      <c r="J451" s="613"/>
    </row>
    <row r="452" spans="1:10" ht="12.75">
      <c r="A452" s="445"/>
      <c r="B452" s="414"/>
      <c r="C452" s="490"/>
      <c r="D452" s="362" t="s">
        <v>395</v>
      </c>
      <c r="E452" s="618">
        <v>1077</v>
      </c>
      <c r="F452" s="352">
        <v>750</v>
      </c>
      <c r="G452" s="351"/>
      <c r="H452" s="352"/>
      <c r="I452" s="613"/>
      <c r="J452" s="613"/>
    </row>
    <row r="453" spans="1:10" ht="12.75">
      <c r="A453" s="445"/>
      <c r="B453" s="414"/>
      <c r="C453" s="490"/>
      <c r="D453" s="362" t="s">
        <v>443</v>
      </c>
      <c r="E453" s="618">
        <v>631</v>
      </c>
      <c r="F453" s="352">
        <v>600</v>
      </c>
      <c r="G453" s="351"/>
      <c r="H453" s="352"/>
      <c r="I453" s="613"/>
      <c r="J453" s="613"/>
    </row>
    <row r="454" spans="1:10" ht="12.75">
      <c r="A454" s="445"/>
      <c r="B454" s="414"/>
      <c r="C454" s="490"/>
      <c r="D454" s="362" t="s">
        <v>444</v>
      </c>
      <c r="E454" s="618">
        <v>417</v>
      </c>
      <c r="F454" s="352">
        <v>400</v>
      </c>
      <c r="G454" s="351"/>
      <c r="H454" s="352"/>
      <c r="I454" s="613"/>
      <c r="J454" s="613"/>
    </row>
    <row r="455" spans="1:10" ht="12.75">
      <c r="A455" s="445"/>
      <c r="B455" s="414"/>
      <c r="C455" s="490"/>
      <c r="D455" s="362" t="s">
        <v>755</v>
      </c>
      <c r="E455" s="618">
        <v>504</v>
      </c>
      <c r="F455" s="352">
        <v>600</v>
      </c>
      <c r="G455" s="351"/>
      <c r="H455" s="352"/>
      <c r="I455" s="613"/>
      <c r="J455" s="613"/>
    </row>
    <row r="456" spans="1:10" ht="12.75">
      <c r="A456" s="445"/>
      <c r="B456" s="414"/>
      <c r="C456" s="490" t="s">
        <v>488</v>
      </c>
      <c r="D456" s="369" t="s">
        <v>739</v>
      </c>
      <c r="E456" s="346">
        <f>SUM(E457)</f>
        <v>0</v>
      </c>
      <c r="F456" s="344">
        <f>SUM(F457)</f>
        <v>200</v>
      </c>
      <c r="G456" s="345">
        <v>210</v>
      </c>
      <c r="H456" s="346">
        <v>220</v>
      </c>
      <c r="I456" s="613"/>
      <c r="J456" s="613"/>
    </row>
    <row r="457" spans="1:10" ht="12.75">
      <c r="A457" s="445"/>
      <c r="B457" s="414"/>
      <c r="C457" s="421"/>
      <c r="D457" s="362" t="s">
        <v>453</v>
      </c>
      <c r="E457" s="352">
        <v>0</v>
      </c>
      <c r="F457" s="350">
        <v>200</v>
      </c>
      <c r="G457" s="351"/>
      <c r="H457" s="352"/>
      <c r="I457" s="613"/>
      <c r="J457" s="613"/>
    </row>
    <row r="458" spans="1:10" ht="12.75">
      <c r="A458" s="445"/>
      <c r="B458" s="414"/>
      <c r="C458" s="610" t="s">
        <v>787</v>
      </c>
      <c r="D458" s="610"/>
      <c r="E458" s="612">
        <f>SUM(E459)</f>
        <v>724590</v>
      </c>
      <c r="F458" s="612">
        <f>SUM(F459)</f>
        <v>631435</v>
      </c>
      <c r="G458" s="612">
        <f>SUM(G459)</f>
        <v>669834</v>
      </c>
      <c r="H458" s="612">
        <f>SUM(H459)</f>
        <v>674865</v>
      </c>
      <c r="I458" s="607"/>
      <c r="J458" s="607"/>
    </row>
    <row r="459" spans="1:10" ht="12.75">
      <c r="A459" s="445"/>
      <c r="B459" s="414"/>
      <c r="C459" s="415" t="s">
        <v>288</v>
      </c>
      <c r="D459" s="416" t="s">
        <v>5</v>
      </c>
      <c r="E459" s="417">
        <f>SUM(E460+E464+E469+E497)</f>
        <v>724590</v>
      </c>
      <c r="F459" s="417">
        <f>SUM(F460+F464+F469+F497)</f>
        <v>631435</v>
      </c>
      <c r="G459" s="417">
        <f>SUM(G460+G464+G469+G497)</f>
        <v>669834</v>
      </c>
      <c r="H459" s="417">
        <f>SUM(H460+H464+H469+H497)</f>
        <v>674865</v>
      </c>
      <c r="I459" s="607"/>
      <c r="J459" s="607"/>
    </row>
    <row r="460" spans="1:13" s="621" customFormat="1" ht="12.75">
      <c r="A460" s="445"/>
      <c r="B460" s="414"/>
      <c r="C460" s="420" t="s">
        <v>369</v>
      </c>
      <c r="D460" s="343" t="s">
        <v>513</v>
      </c>
      <c r="E460" s="346">
        <f>SUM(E461:E463)</f>
        <v>416715</v>
      </c>
      <c r="F460" s="346">
        <f>SUM(F461:F463)</f>
        <v>390697</v>
      </c>
      <c r="G460" s="346">
        <v>410232</v>
      </c>
      <c r="H460" s="346">
        <v>420743</v>
      </c>
      <c r="I460" s="620"/>
      <c r="J460" s="620"/>
      <c r="M460" s="622"/>
    </row>
    <row r="461" spans="1:13" ht="12.75">
      <c r="A461" s="445"/>
      <c r="B461" s="414"/>
      <c r="C461" s="420"/>
      <c r="D461" s="349" t="s">
        <v>514</v>
      </c>
      <c r="E461" s="352">
        <v>346854</v>
      </c>
      <c r="F461" s="350">
        <v>352744</v>
      </c>
      <c r="G461" s="351"/>
      <c r="H461" s="352"/>
      <c r="I461" s="613"/>
      <c r="J461" s="613"/>
      <c r="M461" s="91"/>
    </row>
    <row r="462" spans="1:13" ht="12.75">
      <c r="A462" s="445"/>
      <c r="B462" s="414"/>
      <c r="C462" s="420"/>
      <c r="D462" s="479" t="s">
        <v>721</v>
      </c>
      <c r="E462" s="352">
        <v>62239</v>
      </c>
      <c r="F462" s="350">
        <v>34195</v>
      </c>
      <c r="G462" s="351"/>
      <c r="H462" s="352"/>
      <c r="I462" s="613"/>
      <c r="J462" s="613"/>
      <c r="M462" s="91"/>
    </row>
    <row r="463" spans="1:13" ht="12.75">
      <c r="A463" s="445"/>
      <c r="B463" s="414"/>
      <c r="C463" s="420"/>
      <c r="D463" s="479" t="s">
        <v>591</v>
      </c>
      <c r="E463" s="352">
        <v>7622</v>
      </c>
      <c r="F463" s="350">
        <v>3758</v>
      </c>
      <c r="G463" s="351"/>
      <c r="H463" s="352"/>
      <c r="I463" s="613"/>
      <c r="J463" s="613"/>
      <c r="M463" s="91"/>
    </row>
    <row r="464" spans="1:10" s="621" customFormat="1" ht="12.75">
      <c r="A464" s="445"/>
      <c r="B464" s="414"/>
      <c r="C464" s="420" t="s">
        <v>373</v>
      </c>
      <c r="D464" s="343" t="s">
        <v>592</v>
      </c>
      <c r="E464" s="357">
        <f>SUM(E465:E468)</f>
        <v>143061</v>
      </c>
      <c r="F464" s="357">
        <f>SUM(F465:F468)</f>
        <v>137525</v>
      </c>
      <c r="G464" s="357">
        <v>144402</v>
      </c>
      <c r="H464" s="357">
        <v>145622</v>
      </c>
      <c r="I464" s="620"/>
      <c r="J464" s="620"/>
    </row>
    <row r="465" spans="1:10" ht="12.75">
      <c r="A465" s="445"/>
      <c r="B465" s="414"/>
      <c r="C465" s="420"/>
      <c r="D465" s="479" t="s">
        <v>722</v>
      </c>
      <c r="E465" s="360">
        <v>16487</v>
      </c>
      <c r="F465" s="358">
        <v>16410</v>
      </c>
      <c r="G465" s="359"/>
      <c r="H465" s="360"/>
      <c r="I465" s="613"/>
      <c r="J465" s="613"/>
    </row>
    <row r="466" spans="1:10" ht="12.75">
      <c r="A466" s="445"/>
      <c r="B466" s="414"/>
      <c r="C466" s="420"/>
      <c r="D466" s="479" t="s">
        <v>723</v>
      </c>
      <c r="E466" s="360">
        <v>6200</v>
      </c>
      <c r="F466" s="358">
        <v>4688</v>
      </c>
      <c r="G466" s="359"/>
      <c r="H466" s="360"/>
      <c r="I466" s="613"/>
      <c r="J466" s="613"/>
    </row>
    <row r="467" spans="1:10" ht="12.75">
      <c r="A467" s="445"/>
      <c r="B467" s="414"/>
      <c r="C467" s="420"/>
      <c r="D467" s="349" t="s">
        <v>724</v>
      </c>
      <c r="E467" s="360">
        <v>17620</v>
      </c>
      <c r="F467" s="358">
        <v>17972</v>
      </c>
      <c r="G467" s="359"/>
      <c r="H467" s="360"/>
      <c r="I467" s="613"/>
      <c r="J467" s="613"/>
    </row>
    <row r="468" spans="1:10" ht="12.75">
      <c r="A468" s="445"/>
      <c r="B468" s="414"/>
      <c r="C468" s="420"/>
      <c r="D468" s="362" t="s">
        <v>725</v>
      </c>
      <c r="E468" s="358">
        <v>102754</v>
      </c>
      <c r="F468" s="358">
        <v>98455</v>
      </c>
      <c r="G468" s="363"/>
      <c r="H468" s="358"/>
      <c r="I468" s="613"/>
      <c r="J468" s="613"/>
    </row>
    <row r="469" spans="1:10" s="621" customFormat="1" ht="12.75">
      <c r="A469" s="445"/>
      <c r="B469" s="414"/>
      <c r="C469" s="420" t="s">
        <v>289</v>
      </c>
      <c r="D469" s="343" t="s">
        <v>290</v>
      </c>
      <c r="E469" s="357">
        <f>SUM(E470:E496)</f>
        <v>136193</v>
      </c>
      <c r="F469" s="355">
        <f>SUM(F470:F496)</f>
        <v>98663</v>
      </c>
      <c r="G469" s="356">
        <v>110450</v>
      </c>
      <c r="H469" s="357">
        <v>107750</v>
      </c>
      <c r="I469" s="620"/>
      <c r="J469" s="620"/>
    </row>
    <row r="470" spans="1:10" s="621" customFormat="1" ht="12.75">
      <c r="A470" s="445"/>
      <c r="B470" s="414"/>
      <c r="C470" s="490"/>
      <c r="D470" s="615" t="s">
        <v>788</v>
      </c>
      <c r="E470" s="346">
        <v>106</v>
      </c>
      <c r="F470" s="344">
        <v>100</v>
      </c>
      <c r="G470" s="345"/>
      <c r="H470" s="346"/>
      <c r="I470" s="620"/>
      <c r="J470" s="620"/>
    </row>
    <row r="471" spans="1:10" ht="12.75">
      <c r="A471" s="445"/>
      <c r="B471" s="414"/>
      <c r="C471" s="490"/>
      <c r="D471" s="362" t="s">
        <v>410</v>
      </c>
      <c r="E471" s="352">
        <v>67540</v>
      </c>
      <c r="F471" s="350">
        <v>46000</v>
      </c>
      <c r="G471" s="351"/>
      <c r="H471" s="352"/>
      <c r="I471" s="613"/>
      <c r="J471" s="613"/>
    </row>
    <row r="472" spans="1:10" ht="12.75">
      <c r="A472" s="445"/>
      <c r="B472" s="414"/>
      <c r="C472" s="490"/>
      <c r="D472" s="362" t="s">
        <v>726</v>
      </c>
      <c r="E472" s="352">
        <v>2845</v>
      </c>
      <c r="F472" s="350">
        <v>3800</v>
      </c>
      <c r="G472" s="351"/>
      <c r="H472" s="352"/>
      <c r="I472" s="613"/>
      <c r="J472" s="613"/>
    </row>
    <row r="473" spans="1:10" ht="12.75">
      <c r="A473" s="445"/>
      <c r="B473" s="414"/>
      <c r="C473" s="490"/>
      <c r="D473" s="362" t="s">
        <v>412</v>
      </c>
      <c r="E473" s="352">
        <v>1488</v>
      </c>
      <c r="F473" s="350">
        <v>1300</v>
      </c>
      <c r="G473" s="351"/>
      <c r="H473" s="352"/>
      <c r="I473" s="613"/>
      <c r="J473" s="613"/>
    </row>
    <row r="474" spans="1:10" ht="12.75">
      <c r="A474" s="445"/>
      <c r="B474" s="414"/>
      <c r="C474" s="490"/>
      <c r="D474" s="362" t="s">
        <v>414</v>
      </c>
      <c r="E474" s="352">
        <v>25024</v>
      </c>
      <c r="F474" s="350">
        <v>19000</v>
      </c>
      <c r="G474" s="351"/>
      <c r="H474" s="352"/>
      <c r="I474" s="613"/>
      <c r="J474" s="613"/>
    </row>
    <row r="475" spans="1:10" ht="12.75">
      <c r="A475" s="445"/>
      <c r="B475" s="414"/>
      <c r="C475" s="490"/>
      <c r="D475" s="362" t="s">
        <v>415</v>
      </c>
      <c r="E475" s="352">
        <v>4395</v>
      </c>
      <c r="F475" s="350">
        <v>500</v>
      </c>
      <c r="G475" s="351"/>
      <c r="H475" s="352"/>
      <c r="I475" s="613"/>
      <c r="J475" s="613"/>
    </row>
    <row r="476" spans="1:10" ht="12.75">
      <c r="A476" s="445"/>
      <c r="B476" s="414"/>
      <c r="C476" s="490"/>
      <c r="D476" s="362" t="s">
        <v>750</v>
      </c>
      <c r="E476" s="352">
        <v>0</v>
      </c>
      <c r="F476" s="350">
        <v>100</v>
      </c>
      <c r="G476" s="351"/>
      <c r="H476" s="352"/>
      <c r="I476" s="613"/>
      <c r="J476" s="613"/>
    </row>
    <row r="477" spans="1:10" ht="12.75">
      <c r="A477" s="445"/>
      <c r="B477" s="414"/>
      <c r="C477" s="490"/>
      <c r="D477" s="362" t="s">
        <v>727</v>
      </c>
      <c r="E477" s="352">
        <v>1035</v>
      </c>
      <c r="F477" s="350">
        <v>100</v>
      </c>
      <c r="G477" s="351"/>
      <c r="H477" s="352"/>
      <c r="I477" s="613"/>
      <c r="J477" s="613"/>
    </row>
    <row r="478" spans="1:10" ht="12.75">
      <c r="A478" s="445"/>
      <c r="B478" s="414"/>
      <c r="C478" s="490"/>
      <c r="D478" s="362" t="s">
        <v>418</v>
      </c>
      <c r="E478" s="352">
        <v>7409</v>
      </c>
      <c r="F478" s="350">
        <v>5000</v>
      </c>
      <c r="G478" s="351"/>
      <c r="H478" s="352"/>
      <c r="I478" s="613"/>
      <c r="J478" s="613"/>
    </row>
    <row r="479" spans="1:10" ht="12.75">
      <c r="A479" s="445"/>
      <c r="B479" s="414"/>
      <c r="C479" s="490"/>
      <c r="D479" s="362" t="s">
        <v>728</v>
      </c>
      <c r="E479" s="352">
        <v>3611</v>
      </c>
      <c r="F479" s="350">
        <v>4183</v>
      </c>
      <c r="G479" s="351"/>
      <c r="H479" s="352"/>
      <c r="I479" s="613"/>
      <c r="J479" s="613"/>
    </row>
    <row r="480" spans="1:10" ht="12.75">
      <c r="A480" s="445"/>
      <c r="B480" s="414"/>
      <c r="C480" s="490"/>
      <c r="D480" s="362" t="s">
        <v>729</v>
      </c>
      <c r="E480" s="352">
        <v>306</v>
      </c>
      <c r="F480" s="350">
        <v>350</v>
      </c>
      <c r="G480" s="351"/>
      <c r="H480" s="352"/>
      <c r="I480" s="613"/>
      <c r="J480" s="613"/>
    </row>
    <row r="481" spans="1:10" ht="12.75">
      <c r="A481" s="445"/>
      <c r="B481" s="414"/>
      <c r="C481" s="490"/>
      <c r="D481" s="362" t="s">
        <v>751</v>
      </c>
      <c r="E481" s="352">
        <v>1074</v>
      </c>
      <c r="F481" s="350">
        <v>500</v>
      </c>
      <c r="G481" s="351"/>
      <c r="H481" s="352"/>
      <c r="I481" s="613"/>
      <c r="J481" s="613"/>
    </row>
    <row r="482" spans="1:10" ht="12.75">
      <c r="A482" s="445"/>
      <c r="B482" s="414"/>
      <c r="C482" s="490"/>
      <c r="D482" s="362" t="s">
        <v>752</v>
      </c>
      <c r="E482" s="352">
        <v>60</v>
      </c>
      <c r="F482" s="350">
        <v>80</v>
      </c>
      <c r="G482" s="351"/>
      <c r="H482" s="352"/>
      <c r="I482" s="613"/>
      <c r="J482" s="613"/>
    </row>
    <row r="483" spans="1:10" ht="12.75">
      <c r="A483" s="445"/>
      <c r="B483" s="414"/>
      <c r="C483" s="490"/>
      <c r="D483" s="362" t="s">
        <v>731</v>
      </c>
      <c r="E483" s="352">
        <v>0</v>
      </c>
      <c r="F483" s="350"/>
      <c r="G483" s="351"/>
      <c r="H483" s="352"/>
      <c r="I483" s="613"/>
      <c r="J483" s="613"/>
    </row>
    <row r="484" spans="1:10" ht="12.75">
      <c r="A484" s="445"/>
      <c r="B484" s="414"/>
      <c r="C484" s="490"/>
      <c r="D484" s="362" t="s">
        <v>732</v>
      </c>
      <c r="E484" s="352">
        <v>445</v>
      </c>
      <c r="F484" s="350">
        <v>100</v>
      </c>
      <c r="G484" s="351"/>
      <c r="H484" s="352"/>
      <c r="I484" s="613"/>
      <c r="J484" s="613"/>
    </row>
    <row r="485" spans="1:10" ht="12.75">
      <c r="A485" s="445"/>
      <c r="B485" s="414"/>
      <c r="C485" s="490"/>
      <c r="D485" s="362" t="s">
        <v>753</v>
      </c>
      <c r="E485" s="352">
        <v>0</v>
      </c>
      <c r="F485" s="350">
        <v>50</v>
      </c>
      <c r="G485" s="351"/>
      <c r="H485" s="352"/>
      <c r="I485" s="613"/>
      <c r="J485" s="613"/>
    </row>
    <row r="486" spans="1:10" ht="12.75">
      <c r="A486" s="445"/>
      <c r="B486" s="414"/>
      <c r="C486" s="490"/>
      <c r="D486" s="362" t="s">
        <v>733</v>
      </c>
      <c r="E486" s="352">
        <v>32</v>
      </c>
      <c r="F486" s="350">
        <v>50</v>
      </c>
      <c r="G486" s="351"/>
      <c r="H486" s="352"/>
      <c r="I486" s="613"/>
      <c r="J486" s="613"/>
    </row>
    <row r="487" spans="1:10" ht="12.75">
      <c r="A487" s="445"/>
      <c r="B487" s="414"/>
      <c r="C487" s="490"/>
      <c r="D487" s="362" t="s">
        <v>734</v>
      </c>
      <c r="E487" s="352">
        <v>3562</v>
      </c>
      <c r="F487" s="350">
        <v>2000</v>
      </c>
      <c r="G487" s="351"/>
      <c r="H487" s="352"/>
      <c r="I487" s="613"/>
      <c r="J487" s="613"/>
    </row>
    <row r="488" spans="1:10" ht="12.75">
      <c r="A488" s="445"/>
      <c r="B488" s="414"/>
      <c r="C488" s="490"/>
      <c r="D488" s="362" t="s">
        <v>754</v>
      </c>
      <c r="E488" s="352">
        <v>0</v>
      </c>
      <c r="F488" s="350">
        <v>0</v>
      </c>
      <c r="G488" s="351"/>
      <c r="H488" s="352"/>
      <c r="I488" s="613"/>
      <c r="J488" s="613"/>
    </row>
    <row r="489" spans="1:10" ht="12.75">
      <c r="A489" s="445"/>
      <c r="B489" s="414"/>
      <c r="C489" s="490"/>
      <c r="D489" s="362" t="s">
        <v>736</v>
      </c>
      <c r="E489" s="352">
        <v>342</v>
      </c>
      <c r="F489" s="350">
        <v>450</v>
      </c>
      <c r="G489" s="351"/>
      <c r="H489" s="352"/>
      <c r="I489" s="613"/>
      <c r="J489" s="613"/>
    </row>
    <row r="490" spans="1:10" ht="12.75">
      <c r="A490" s="445"/>
      <c r="B490" s="414"/>
      <c r="C490" s="490"/>
      <c r="D490" s="362" t="s">
        <v>439</v>
      </c>
      <c r="E490" s="352">
        <v>116</v>
      </c>
      <c r="F490" s="350">
        <v>200</v>
      </c>
      <c r="G490" s="351"/>
      <c r="H490" s="352"/>
      <c r="I490" s="613"/>
      <c r="J490" s="613"/>
    </row>
    <row r="491" spans="1:10" ht="12.75">
      <c r="A491" s="445"/>
      <c r="B491" s="414"/>
      <c r="C491" s="490"/>
      <c r="D491" s="362" t="s">
        <v>440</v>
      </c>
      <c r="E491" s="352">
        <v>1934</v>
      </c>
      <c r="F491" s="350">
        <v>3000</v>
      </c>
      <c r="G491" s="351"/>
      <c r="H491" s="352"/>
      <c r="I491" s="613"/>
      <c r="J491" s="613"/>
    </row>
    <row r="492" spans="1:10" ht="12.75">
      <c r="A492" s="445"/>
      <c r="B492" s="414"/>
      <c r="C492" s="490"/>
      <c r="D492" s="362" t="s">
        <v>738</v>
      </c>
      <c r="E492" s="352">
        <v>182</v>
      </c>
      <c r="F492" s="350">
        <v>500</v>
      </c>
      <c r="G492" s="351"/>
      <c r="H492" s="352"/>
      <c r="I492" s="613"/>
      <c r="J492" s="613"/>
    </row>
    <row r="493" spans="1:10" ht="12.75">
      <c r="A493" s="445"/>
      <c r="B493" s="414"/>
      <c r="C493" s="490"/>
      <c r="D493" s="362" t="s">
        <v>395</v>
      </c>
      <c r="E493" s="352">
        <v>6985</v>
      </c>
      <c r="F493" s="350">
        <v>5500</v>
      </c>
      <c r="G493" s="351"/>
      <c r="H493" s="352"/>
      <c r="I493" s="613"/>
      <c r="J493" s="613"/>
    </row>
    <row r="494" spans="1:10" ht="12.75">
      <c r="A494" s="445"/>
      <c r="B494" s="414"/>
      <c r="C494" s="490"/>
      <c r="D494" s="362" t="s">
        <v>443</v>
      </c>
      <c r="E494" s="352">
        <v>737</v>
      </c>
      <c r="F494" s="350">
        <v>1000</v>
      </c>
      <c r="G494" s="351"/>
      <c r="H494" s="352"/>
      <c r="I494" s="613"/>
      <c r="J494" s="613"/>
    </row>
    <row r="495" spans="1:10" ht="12.75">
      <c r="A495" s="445"/>
      <c r="B495" s="414"/>
      <c r="C495" s="490"/>
      <c r="D495" s="362" t="s">
        <v>444</v>
      </c>
      <c r="E495" s="352">
        <v>4337</v>
      </c>
      <c r="F495" s="350">
        <v>4100</v>
      </c>
      <c r="G495" s="351"/>
      <c r="H495" s="352"/>
      <c r="I495" s="613"/>
      <c r="J495" s="613"/>
    </row>
    <row r="496" spans="1:10" ht="12.75">
      <c r="A496" s="445"/>
      <c r="B496" s="414"/>
      <c r="C496" s="490"/>
      <c r="D496" s="362" t="s">
        <v>755</v>
      </c>
      <c r="E496" s="352">
        <v>2628</v>
      </c>
      <c r="F496" s="350">
        <v>700</v>
      </c>
      <c r="G496" s="351"/>
      <c r="H496" s="352"/>
      <c r="I496" s="613"/>
      <c r="J496" s="613"/>
    </row>
    <row r="497" spans="1:10" s="621" customFormat="1" ht="12.75">
      <c r="A497" s="445"/>
      <c r="B497" s="414"/>
      <c r="C497" s="490" t="s">
        <v>488</v>
      </c>
      <c r="D497" s="369" t="s">
        <v>739</v>
      </c>
      <c r="E497" s="346">
        <f>SUM(E498:E502)</f>
        <v>28621</v>
      </c>
      <c r="F497" s="344">
        <f>SUM(F498:F502)</f>
        <v>4550</v>
      </c>
      <c r="G497" s="345">
        <v>4750</v>
      </c>
      <c r="H497" s="346">
        <v>750</v>
      </c>
      <c r="I497" s="620"/>
      <c r="J497" s="620"/>
    </row>
    <row r="498" spans="1:10" ht="12.75">
      <c r="A498" s="445"/>
      <c r="B498" s="414"/>
      <c r="C498" s="421"/>
      <c r="D498" s="362" t="s">
        <v>740</v>
      </c>
      <c r="E498" s="352">
        <v>2390</v>
      </c>
      <c r="F498" s="350">
        <v>3000</v>
      </c>
      <c r="G498" s="351"/>
      <c r="H498" s="352"/>
      <c r="I498" s="613"/>
      <c r="J498" s="613"/>
    </row>
    <row r="499" spans="1:10" ht="12.75">
      <c r="A499" s="445"/>
      <c r="B499" s="414"/>
      <c r="C499" s="421"/>
      <c r="D499" s="362" t="s">
        <v>741</v>
      </c>
      <c r="E499" s="352">
        <v>1498</v>
      </c>
      <c r="F499" s="350"/>
      <c r="G499" s="351"/>
      <c r="H499" s="352"/>
      <c r="I499" s="613"/>
      <c r="J499" s="613"/>
    </row>
    <row r="500" spans="1:10" ht="12.75">
      <c r="A500" s="445"/>
      <c r="B500" s="414"/>
      <c r="C500" s="421"/>
      <c r="D500" s="362" t="s">
        <v>774</v>
      </c>
      <c r="E500" s="352">
        <v>24467</v>
      </c>
      <c r="F500" s="350"/>
      <c r="G500" s="351"/>
      <c r="H500" s="352"/>
      <c r="I500" s="613"/>
      <c r="J500" s="613"/>
    </row>
    <row r="501" spans="1:10" ht="12.75">
      <c r="A501" s="445"/>
      <c r="B501" s="414"/>
      <c r="C501" s="421"/>
      <c r="D501" s="362" t="s">
        <v>453</v>
      </c>
      <c r="E501" s="352">
        <v>266</v>
      </c>
      <c r="F501" s="350">
        <v>1350</v>
      </c>
      <c r="G501" s="351"/>
      <c r="H501" s="352"/>
      <c r="I501" s="613"/>
      <c r="J501" s="613"/>
    </row>
    <row r="502" spans="1:10" ht="12.75">
      <c r="A502" s="445"/>
      <c r="B502" s="414"/>
      <c r="C502" s="421"/>
      <c r="D502" s="362" t="s">
        <v>742</v>
      </c>
      <c r="E502" s="352">
        <v>0</v>
      </c>
      <c r="F502" s="350">
        <v>200</v>
      </c>
      <c r="G502" s="351"/>
      <c r="H502" s="352"/>
      <c r="I502" s="613"/>
      <c r="J502" s="613"/>
    </row>
    <row r="503" spans="1:10" ht="12.75">
      <c r="A503" s="445"/>
      <c r="B503" s="414"/>
      <c r="C503" s="610" t="s">
        <v>789</v>
      </c>
      <c r="D503" s="610"/>
      <c r="E503" s="612">
        <f>SUM(E504)</f>
        <v>667637</v>
      </c>
      <c r="F503" s="612">
        <f>SUM(F504)</f>
        <v>581403</v>
      </c>
      <c r="G503" s="612">
        <f>SUM(G504)</f>
        <v>612797</v>
      </c>
      <c r="H503" s="612">
        <f>SUM(H504)</f>
        <v>600168</v>
      </c>
      <c r="I503" s="607"/>
      <c r="J503" s="607"/>
    </row>
    <row r="504" spans="1:10" ht="12.75">
      <c r="A504" s="445"/>
      <c r="B504" s="414"/>
      <c r="C504" s="415" t="s">
        <v>288</v>
      </c>
      <c r="D504" s="416" t="s">
        <v>5</v>
      </c>
      <c r="E504" s="417">
        <f>SUM(E505+E509+E514+E541)</f>
        <v>667637</v>
      </c>
      <c r="F504" s="417">
        <f>SUM(F505+F509+F514+F541)</f>
        <v>581403</v>
      </c>
      <c r="G504" s="417">
        <f>SUM(G505+G509+G514+G541)</f>
        <v>612797</v>
      </c>
      <c r="H504" s="417">
        <f>SUM(H505+H509+H514+H541)</f>
        <v>600168</v>
      </c>
      <c r="I504" s="607"/>
      <c r="J504" s="607"/>
    </row>
    <row r="505" spans="1:13" ht="12.75">
      <c r="A505" s="445"/>
      <c r="B505" s="414"/>
      <c r="C505" s="420" t="s">
        <v>369</v>
      </c>
      <c r="D505" s="343" t="s">
        <v>513</v>
      </c>
      <c r="E505" s="346">
        <f>SUM(E506:E508)</f>
        <v>386504</v>
      </c>
      <c r="F505" s="346">
        <f>SUM(F506:F508)</f>
        <v>369000</v>
      </c>
      <c r="G505" s="346">
        <v>391000</v>
      </c>
      <c r="H505" s="346">
        <v>400000</v>
      </c>
      <c r="I505" s="613"/>
      <c r="J505" s="613"/>
      <c r="M505" s="91"/>
    </row>
    <row r="506" spans="1:13" ht="12.75">
      <c r="A506" s="445"/>
      <c r="B506" s="414"/>
      <c r="C506" s="420"/>
      <c r="D506" s="349" t="s">
        <v>514</v>
      </c>
      <c r="E506" s="352">
        <v>334136</v>
      </c>
      <c r="F506" s="352">
        <v>340000</v>
      </c>
      <c r="G506" s="351"/>
      <c r="H506" s="352"/>
      <c r="I506" s="613"/>
      <c r="J506" s="613"/>
      <c r="M506" s="91"/>
    </row>
    <row r="507" spans="1:13" ht="12.75">
      <c r="A507" s="445"/>
      <c r="B507" s="414"/>
      <c r="C507" s="420"/>
      <c r="D507" s="479" t="s">
        <v>721</v>
      </c>
      <c r="E507" s="618">
        <v>43077</v>
      </c>
      <c r="F507" s="352">
        <v>26000</v>
      </c>
      <c r="G507" s="351"/>
      <c r="H507" s="352"/>
      <c r="I507" s="613"/>
      <c r="J507" s="613"/>
      <c r="M507" s="91"/>
    </row>
    <row r="508" spans="1:13" ht="12.75">
      <c r="A508" s="445"/>
      <c r="B508" s="414"/>
      <c r="C508" s="420"/>
      <c r="D508" s="479" t="s">
        <v>591</v>
      </c>
      <c r="E508" s="618">
        <v>9291</v>
      </c>
      <c r="F508" s="352">
        <v>3000</v>
      </c>
      <c r="G508" s="351"/>
      <c r="H508" s="352"/>
      <c r="I508" s="613"/>
      <c r="J508" s="613"/>
      <c r="M508" s="91"/>
    </row>
    <row r="509" spans="1:10" ht="12.75">
      <c r="A509" s="445"/>
      <c r="B509" s="414"/>
      <c r="C509" s="420" t="s">
        <v>373</v>
      </c>
      <c r="D509" s="343" t="s">
        <v>519</v>
      </c>
      <c r="E509" s="357">
        <f>SUM(E510:E513)</f>
        <v>133899</v>
      </c>
      <c r="F509" s="357">
        <f>SUM(F510:F513)</f>
        <v>129888</v>
      </c>
      <c r="G509" s="357">
        <v>137632</v>
      </c>
      <c r="H509" s="357">
        <v>114320</v>
      </c>
      <c r="I509" s="620"/>
      <c r="J509" s="613"/>
    </row>
    <row r="510" spans="1:10" ht="12.75">
      <c r="A510" s="445"/>
      <c r="B510" s="414"/>
      <c r="C510" s="420"/>
      <c r="D510" s="479" t="s">
        <v>722</v>
      </c>
      <c r="E510" s="479">
        <v>14896</v>
      </c>
      <c r="F510" s="360">
        <v>22000</v>
      </c>
      <c r="G510" s="359"/>
      <c r="H510" s="360"/>
      <c r="I510" s="613"/>
      <c r="J510" s="613"/>
    </row>
    <row r="511" spans="1:10" ht="12.75">
      <c r="A511" s="445"/>
      <c r="B511" s="414"/>
      <c r="C511" s="420"/>
      <c r="D511" s="479" t="s">
        <v>723</v>
      </c>
      <c r="E511" s="479">
        <v>8662</v>
      </c>
      <c r="F511" s="360">
        <v>10000</v>
      </c>
      <c r="G511" s="359"/>
      <c r="H511" s="360"/>
      <c r="I511" s="613"/>
      <c r="J511" s="613"/>
    </row>
    <row r="512" spans="1:10" ht="12.75">
      <c r="A512" s="445"/>
      <c r="B512" s="414"/>
      <c r="C512" s="420"/>
      <c r="D512" s="349" t="s">
        <v>724</v>
      </c>
      <c r="E512" s="619">
        <v>14926</v>
      </c>
      <c r="F512" s="360">
        <v>4900</v>
      </c>
      <c r="G512" s="359"/>
      <c r="H512" s="360"/>
      <c r="I512" s="613"/>
      <c r="J512" s="613"/>
    </row>
    <row r="513" spans="1:10" ht="12.75">
      <c r="A513" s="445"/>
      <c r="B513" s="414"/>
      <c r="C513" s="420"/>
      <c r="D513" s="362" t="s">
        <v>725</v>
      </c>
      <c r="E513" s="618">
        <v>95415</v>
      </c>
      <c r="F513" s="358">
        <v>92988</v>
      </c>
      <c r="G513" s="363"/>
      <c r="H513" s="358"/>
      <c r="I513" s="613"/>
      <c r="J513" s="613"/>
    </row>
    <row r="514" spans="1:10" ht="12.75">
      <c r="A514" s="445"/>
      <c r="B514" s="414"/>
      <c r="C514" s="420" t="s">
        <v>289</v>
      </c>
      <c r="D514" s="343" t="s">
        <v>290</v>
      </c>
      <c r="E514" s="357">
        <f>SUM(E515:E540)</f>
        <v>136896</v>
      </c>
      <c r="F514" s="357">
        <f>SUM(F515:F540)</f>
        <v>81321</v>
      </c>
      <c r="G514" s="356">
        <v>84165</v>
      </c>
      <c r="H514" s="357">
        <v>85848</v>
      </c>
      <c r="I514" s="613"/>
      <c r="J514" s="613"/>
    </row>
    <row r="515" spans="1:10" ht="12.75">
      <c r="A515" s="445"/>
      <c r="B515" s="414"/>
      <c r="C515" s="490"/>
      <c r="D515" s="615" t="s">
        <v>790</v>
      </c>
      <c r="E515" s="615">
        <v>66</v>
      </c>
      <c r="F515" s="352">
        <v>199</v>
      </c>
      <c r="G515" s="345"/>
      <c r="H515" s="346"/>
      <c r="I515" s="613"/>
      <c r="J515" s="613"/>
    </row>
    <row r="516" spans="1:10" ht="12.75">
      <c r="A516" s="445"/>
      <c r="B516" s="414"/>
      <c r="C516" s="490"/>
      <c r="D516" s="362" t="s">
        <v>410</v>
      </c>
      <c r="E516" s="618">
        <v>53166</v>
      </c>
      <c r="F516" s="352">
        <v>46695</v>
      </c>
      <c r="G516" s="351"/>
      <c r="H516" s="352"/>
      <c r="I516" s="613"/>
      <c r="J516" s="613"/>
    </row>
    <row r="517" spans="1:10" ht="12.75">
      <c r="A517" s="445"/>
      <c r="B517" s="414"/>
      <c r="C517" s="490"/>
      <c r="D517" s="362" t="s">
        <v>726</v>
      </c>
      <c r="E517" s="618">
        <v>2865</v>
      </c>
      <c r="F517" s="352">
        <v>4519</v>
      </c>
      <c r="G517" s="351"/>
      <c r="H517" s="352"/>
      <c r="I517" s="613"/>
      <c r="J517" s="613"/>
    </row>
    <row r="518" spans="1:10" ht="12.75">
      <c r="A518" s="445"/>
      <c r="B518" s="414"/>
      <c r="C518" s="490"/>
      <c r="D518" s="362" t="s">
        <v>412</v>
      </c>
      <c r="E518" s="618">
        <v>1408</v>
      </c>
      <c r="F518" s="352">
        <v>1205</v>
      </c>
      <c r="G518" s="351"/>
      <c r="H518" s="352"/>
      <c r="I518" s="613"/>
      <c r="J518" s="613"/>
    </row>
    <row r="519" spans="1:10" ht="12.75">
      <c r="A519" s="445"/>
      <c r="B519" s="414"/>
      <c r="C519" s="490"/>
      <c r="D519" s="362" t="s">
        <v>414</v>
      </c>
      <c r="E519" s="618">
        <v>2180</v>
      </c>
      <c r="F519" s="352">
        <v>1266</v>
      </c>
      <c r="G519" s="351"/>
      <c r="H519" s="352"/>
      <c r="I519" s="613"/>
      <c r="J519" s="613"/>
    </row>
    <row r="520" spans="1:10" ht="12.75">
      <c r="A520" s="445"/>
      <c r="B520" s="414"/>
      <c r="C520" s="490"/>
      <c r="D520" s="362" t="s">
        <v>415</v>
      </c>
      <c r="E520" s="618">
        <v>2160</v>
      </c>
      <c r="F520" s="352">
        <v>664</v>
      </c>
      <c r="G520" s="351"/>
      <c r="H520" s="352"/>
      <c r="I520" s="613"/>
      <c r="J520" s="613"/>
    </row>
    <row r="521" spans="1:10" ht="12.75">
      <c r="A521" s="445"/>
      <c r="B521" s="414"/>
      <c r="C521" s="490"/>
      <c r="D521" s="362" t="s">
        <v>750</v>
      </c>
      <c r="E521" s="618">
        <v>10</v>
      </c>
      <c r="F521" s="352"/>
      <c r="G521" s="351"/>
      <c r="H521" s="352"/>
      <c r="I521" s="613"/>
      <c r="J521" s="613"/>
    </row>
    <row r="522" spans="1:10" ht="12.75">
      <c r="A522" s="445"/>
      <c r="B522" s="414"/>
      <c r="C522" s="490"/>
      <c r="D522" s="362" t="s">
        <v>727</v>
      </c>
      <c r="E522" s="618">
        <v>1126</v>
      </c>
      <c r="F522" s="352">
        <v>199</v>
      </c>
      <c r="G522" s="351"/>
      <c r="H522" s="352"/>
      <c r="I522" s="613"/>
      <c r="J522" s="613"/>
    </row>
    <row r="523" spans="1:10" ht="12.75">
      <c r="A523" s="445"/>
      <c r="B523" s="414"/>
      <c r="C523" s="490"/>
      <c r="D523" s="362" t="s">
        <v>418</v>
      </c>
      <c r="E523" s="618">
        <v>15051</v>
      </c>
      <c r="F523" s="352">
        <v>2655</v>
      </c>
      <c r="G523" s="351"/>
      <c r="H523" s="352"/>
      <c r="I523" s="613"/>
      <c r="J523" s="613"/>
    </row>
    <row r="524" spans="1:10" ht="12.75">
      <c r="A524" s="445"/>
      <c r="B524" s="414"/>
      <c r="C524" s="490"/>
      <c r="D524" s="362" t="s">
        <v>728</v>
      </c>
      <c r="E524" s="618">
        <v>2101</v>
      </c>
      <c r="F524" s="352">
        <v>664</v>
      </c>
      <c r="G524" s="351"/>
      <c r="H524" s="352"/>
      <c r="I524" s="613"/>
      <c r="J524" s="613"/>
    </row>
    <row r="525" spans="1:10" ht="12.75">
      <c r="A525" s="445"/>
      <c r="B525" s="414"/>
      <c r="C525" s="490"/>
      <c r="D525" s="362" t="s">
        <v>729</v>
      </c>
      <c r="E525" s="618">
        <v>120</v>
      </c>
      <c r="F525" s="352">
        <v>452</v>
      </c>
      <c r="G525" s="351"/>
      <c r="H525" s="352"/>
      <c r="I525" s="613"/>
      <c r="J525" s="613"/>
    </row>
    <row r="526" spans="1:10" ht="12.75">
      <c r="A526" s="445"/>
      <c r="B526" s="414"/>
      <c r="C526" s="490"/>
      <c r="D526" s="362" t="s">
        <v>751</v>
      </c>
      <c r="E526" s="618">
        <v>0</v>
      </c>
      <c r="F526" s="352"/>
      <c r="G526" s="351"/>
      <c r="H526" s="352"/>
      <c r="I526" s="613"/>
      <c r="J526" s="613"/>
    </row>
    <row r="527" spans="1:10" ht="12.75">
      <c r="A527" s="445"/>
      <c r="B527" s="414"/>
      <c r="C527" s="490"/>
      <c r="D527" s="362" t="s">
        <v>791</v>
      </c>
      <c r="E527" s="618">
        <v>890</v>
      </c>
      <c r="F527" s="352"/>
      <c r="G527" s="351"/>
      <c r="H527" s="352"/>
      <c r="I527" s="613"/>
      <c r="J527" s="613"/>
    </row>
    <row r="528" spans="1:10" ht="12.75">
      <c r="A528" s="445"/>
      <c r="B528" s="414"/>
      <c r="C528" s="490"/>
      <c r="D528" s="362" t="s">
        <v>732</v>
      </c>
      <c r="E528" s="618">
        <v>611</v>
      </c>
      <c r="F528" s="352">
        <v>664</v>
      </c>
      <c r="G528" s="351"/>
      <c r="H528" s="352"/>
      <c r="I528" s="613"/>
      <c r="J528" s="613"/>
    </row>
    <row r="529" spans="1:10" ht="12.75">
      <c r="A529" s="445"/>
      <c r="B529" s="414"/>
      <c r="C529" s="490"/>
      <c r="D529" s="362" t="s">
        <v>753</v>
      </c>
      <c r="E529" s="618">
        <v>110</v>
      </c>
      <c r="F529" s="352">
        <v>398</v>
      </c>
      <c r="G529" s="351"/>
      <c r="H529" s="352"/>
      <c r="I529" s="613"/>
      <c r="J529" s="613"/>
    </row>
    <row r="530" spans="1:10" ht="12.75">
      <c r="A530" s="445"/>
      <c r="B530" s="414"/>
      <c r="C530" s="490"/>
      <c r="D530" s="362" t="s">
        <v>733</v>
      </c>
      <c r="E530" s="618">
        <v>44</v>
      </c>
      <c r="F530" s="352">
        <v>199</v>
      </c>
      <c r="G530" s="351"/>
      <c r="H530" s="352"/>
      <c r="I530" s="613"/>
      <c r="J530" s="613"/>
    </row>
    <row r="531" spans="1:10" ht="12.75">
      <c r="A531" s="445"/>
      <c r="B531" s="414"/>
      <c r="C531" s="490"/>
      <c r="D531" s="362" t="s">
        <v>734</v>
      </c>
      <c r="E531" s="618">
        <v>36066</v>
      </c>
      <c r="F531" s="352">
        <v>6025</v>
      </c>
      <c r="G531" s="351"/>
      <c r="H531" s="352"/>
      <c r="I531" s="613"/>
      <c r="J531" s="613"/>
    </row>
    <row r="532" spans="1:10" ht="12.75">
      <c r="A532" s="445"/>
      <c r="B532" s="414"/>
      <c r="C532" s="490"/>
      <c r="D532" s="362" t="s">
        <v>736</v>
      </c>
      <c r="E532" s="618">
        <v>957</v>
      </c>
      <c r="F532" s="352">
        <v>664</v>
      </c>
      <c r="G532" s="351"/>
      <c r="H532" s="352"/>
      <c r="I532" s="613"/>
      <c r="J532" s="613"/>
    </row>
    <row r="533" spans="1:10" ht="12.75">
      <c r="A533" s="445"/>
      <c r="B533" s="414"/>
      <c r="C533" s="490"/>
      <c r="D533" s="362" t="s">
        <v>439</v>
      </c>
      <c r="E533" s="618">
        <v>117</v>
      </c>
      <c r="F533" s="352">
        <v>181</v>
      </c>
      <c r="G533" s="351"/>
      <c r="H533" s="352"/>
      <c r="I533" s="613"/>
      <c r="J533" s="613"/>
    </row>
    <row r="534" spans="1:10" ht="12.75">
      <c r="A534" s="445"/>
      <c r="B534" s="414"/>
      <c r="C534" s="490"/>
      <c r="D534" s="362" t="s">
        <v>440</v>
      </c>
      <c r="E534" s="618">
        <v>1895</v>
      </c>
      <c r="F534" s="352">
        <v>1660</v>
      </c>
      <c r="G534" s="351"/>
      <c r="H534" s="352"/>
      <c r="I534" s="613"/>
      <c r="J534" s="613"/>
    </row>
    <row r="535" spans="1:10" ht="12.75">
      <c r="A535" s="445"/>
      <c r="B535" s="414"/>
      <c r="C535" s="490"/>
      <c r="D535" s="362" t="s">
        <v>767</v>
      </c>
      <c r="E535" s="618">
        <v>12</v>
      </c>
      <c r="F535" s="352"/>
      <c r="G535" s="351"/>
      <c r="H535" s="352"/>
      <c r="I535" s="613"/>
      <c r="J535" s="613"/>
    </row>
    <row r="536" spans="1:10" ht="12.75">
      <c r="A536" s="445"/>
      <c r="B536" s="414"/>
      <c r="C536" s="490"/>
      <c r="D536" s="362" t="s">
        <v>738</v>
      </c>
      <c r="E536" s="618">
        <v>152</v>
      </c>
      <c r="F536" s="352">
        <v>398</v>
      </c>
      <c r="G536" s="351"/>
      <c r="H536" s="352"/>
      <c r="I536" s="613"/>
      <c r="J536" s="613"/>
    </row>
    <row r="537" spans="1:10" ht="12.75">
      <c r="A537" s="445"/>
      <c r="B537" s="414"/>
      <c r="C537" s="490"/>
      <c r="D537" s="362" t="s">
        <v>395</v>
      </c>
      <c r="E537" s="618">
        <v>8684</v>
      </c>
      <c r="F537" s="352">
        <v>6639</v>
      </c>
      <c r="G537" s="351"/>
      <c r="H537" s="352"/>
      <c r="I537" s="613"/>
      <c r="J537" s="613"/>
    </row>
    <row r="538" spans="1:10" ht="12.75">
      <c r="A538" s="445"/>
      <c r="B538" s="414"/>
      <c r="C538" s="490"/>
      <c r="D538" s="362" t="s">
        <v>443</v>
      </c>
      <c r="E538" s="618">
        <v>1783</v>
      </c>
      <c r="F538" s="352">
        <v>1328</v>
      </c>
      <c r="G538" s="351"/>
      <c r="H538" s="352"/>
      <c r="I538" s="613"/>
      <c r="J538" s="613"/>
    </row>
    <row r="539" spans="1:10" ht="12.75">
      <c r="A539" s="445"/>
      <c r="B539" s="414"/>
      <c r="C539" s="490"/>
      <c r="D539" s="362" t="s">
        <v>444</v>
      </c>
      <c r="E539" s="618">
        <v>4003</v>
      </c>
      <c r="F539" s="352">
        <v>3983</v>
      </c>
      <c r="G539" s="351"/>
      <c r="H539" s="352"/>
      <c r="I539" s="613"/>
      <c r="J539" s="613"/>
    </row>
    <row r="540" spans="1:10" ht="12.75">
      <c r="A540" s="445"/>
      <c r="B540" s="414"/>
      <c r="C540" s="490"/>
      <c r="D540" s="362" t="s">
        <v>755</v>
      </c>
      <c r="E540" s="618">
        <v>1319</v>
      </c>
      <c r="F540" s="352">
        <v>664</v>
      </c>
      <c r="G540" s="351"/>
      <c r="H540" s="352"/>
      <c r="I540" s="613"/>
      <c r="J540" s="613"/>
    </row>
    <row r="541" spans="1:10" ht="12.75">
      <c r="A541" s="445"/>
      <c r="B541" s="414"/>
      <c r="C541" s="490" t="s">
        <v>488</v>
      </c>
      <c r="D541" s="369" t="s">
        <v>739</v>
      </c>
      <c r="E541" s="346">
        <f>SUM(E542:E546)</f>
        <v>10338</v>
      </c>
      <c r="F541" s="346">
        <f>SUM(F542:F546)</f>
        <v>1194</v>
      </c>
      <c r="G541" s="345"/>
      <c r="H541" s="346"/>
      <c r="I541" s="613"/>
      <c r="J541" s="613"/>
    </row>
    <row r="542" spans="1:10" ht="12.75">
      <c r="A542" s="445"/>
      <c r="B542" s="414"/>
      <c r="C542" s="421"/>
      <c r="D542" s="362" t="s">
        <v>740</v>
      </c>
      <c r="E542" s="618">
        <v>5290</v>
      </c>
      <c r="F542" s="352"/>
      <c r="G542" s="351"/>
      <c r="H542" s="352"/>
      <c r="I542" s="613"/>
      <c r="J542" s="613"/>
    </row>
    <row r="543" spans="1:10" ht="12.75">
      <c r="A543" s="445"/>
      <c r="B543" s="414"/>
      <c r="C543" s="421"/>
      <c r="D543" s="362" t="s">
        <v>741</v>
      </c>
      <c r="E543" s="618">
        <v>2144</v>
      </c>
      <c r="F543" s="352"/>
      <c r="G543" s="351"/>
      <c r="H543" s="352"/>
      <c r="I543" s="613"/>
      <c r="J543" s="613"/>
    </row>
    <row r="544" spans="1:10" ht="12.75">
      <c r="A544" s="445"/>
      <c r="B544" s="414"/>
      <c r="C544" s="421"/>
      <c r="D544" s="362" t="s">
        <v>774</v>
      </c>
      <c r="E544" s="618">
        <v>353</v>
      </c>
      <c r="F544" s="352">
        <v>398</v>
      </c>
      <c r="G544" s="351"/>
      <c r="H544" s="352"/>
      <c r="I544" s="613"/>
      <c r="J544" s="613"/>
    </row>
    <row r="545" spans="1:10" ht="12.75">
      <c r="A545" s="445"/>
      <c r="B545" s="414"/>
      <c r="C545" s="421"/>
      <c r="D545" s="362" t="s">
        <v>453</v>
      </c>
      <c r="E545" s="618">
        <v>654</v>
      </c>
      <c r="F545" s="352">
        <v>398</v>
      </c>
      <c r="G545" s="351"/>
      <c r="H545" s="352"/>
      <c r="I545" s="613"/>
      <c r="J545" s="613"/>
    </row>
    <row r="546" spans="1:10" ht="12.75">
      <c r="A546" s="445"/>
      <c r="B546" s="414"/>
      <c r="C546" s="421"/>
      <c r="D546" s="376" t="s">
        <v>742</v>
      </c>
      <c r="E546" s="623">
        <v>1897</v>
      </c>
      <c r="F546" s="373">
        <v>398</v>
      </c>
      <c r="G546" s="359"/>
      <c r="H546" s="358"/>
      <c r="I546" s="613"/>
      <c r="J546" s="613"/>
    </row>
    <row r="547" spans="1:10" ht="12.75">
      <c r="A547" s="445"/>
      <c r="B547" s="414"/>
      <c r="C547" s="624" t="s">
        <v>792</v>
      </c>
      <c r="D547" s="624"/>
      <c r="E547" s="625">
        <f>SUM(E548)</f>
        <v>29750</v>
      </c>
      <c r="F547" s="625">
        <f>SUM(F548)</f>
        <v>0</v>
      </c>
      <c r="G547" s="625">
        <f>SUM(G548)</f>
        <v>0</v>
      </c>
      <c r="H547" s="625">
        <f>SUM(H548)</f>
        <v>0</v>
      </c>
      <c r="I547" s="613"/>
      <c r="J547" s="613"/>
    </row>
    <row r="548" spans="1:10" ht="12.75">
      <c r="A548" s="445"/>
      <c r="B548" s="414"/>
      <c r="C548" s="415" t="s">
        <v>638</v>
      </c>
      <c r="D548" s="626" t="s">
        <v>17</v>
      </c>
      <c r="E548" s="452">
        <f>SUM(E549)</f>
        <v>29750</v>
      </c>
      <c r="F548" s="452"/>
      <c r="G548" s="627"/>
      <c r="H548" s="452"/>
      <c r="I548" s="613"/>
      <c r="J548" s="613"/>
    </row>
    <row r="549" spans="1:10" ht="12.75">
      <c r="A549" s="445"/>
      <c r="B549" s="414"/>
      <c r="C549" s="421"/>
      <c r="D549" s="376" t="s">
        <v>782</v>
      </c>
      <c r="E549" s="358">
        <v>29750</v>
      </c>
      <c r="F549" s="358"/>
      <c r="G549" s="359"/>
      <c r="H549" s="358"/>
      <c r="I549" s="613"/>
      <c r="J549" s="613"/>
    </row>
    <row r="550" spans="1:10" ht="12.75">
      <c r="A550" s="407" t="s">
        <v>254</v>
      </c>
      <c r="B550" s="606" t="s">
        <v>793</v>
      </c>
      <c r="C550" s="409" t="s">
        <v>794</v>
      </c>
      <c r="D550" s="409"/>
      <c r="E550" s="411">
        <f>SUM(E551+E593+E596+E637+E673+E701+E729+E760+E788+E825+E859)</f>
        <v>814344</v>
      </c>
      <c r="F550" s="411">
        <f>SUM(F551+F593+F596+F637+F673+F701+F729+F760+F788+F825+F859)</f>
        <v>752864</v>
      </c>
      <c r="G550" s="411">
        <f>SUM(G551+G593+G596+G637+G673+G701+G729+G760+G788+G825+G859)</f>
        <v>774524.192</v>
      </c>
      <c r="H550" s="411">
        <f>SUM(H551+H593+H596+H637+H673+H701+H729+H760+H788+H825+H859)</f>
        <v>787125.49824</v>
      </c>
      <c r="I550" s="607"/>
      <c r="J550" s="607"/>
    </row>
    <row r="551" spans="1:10" ht="12.75">
      <c r="A551" s="445"/>
      <c r="B551" s="414"/>
      <c r="C551" s="610" t="s">
        <v>795</v>
      </c>
      <c r="D551" s="610"/>
      <c r="E551" s="612">
        <f>SUM(E552+E591)</f>
        <v>228512</v>
      </c>
      <c r="F551" s="612">
        <f>SUM(F552+F591)</f>
        <v>193381</v>
      </c>
      <c r="G551" s="612">
        <f>SUM(G552+G591)</f>
        <v>199569.192</v>
      </c>
      <c r="H551" s="612">
        <f>SUM(H552+H591)</f>
        <v>200554.49824</v>
      </c>
      <c r="I551" s="607"/>
      <c r="J551" s="607"/>
    </row>
    <row r="552" spans="1:10" ht="12.75">
      <c r="A552" s="445"/>
      <c r="B552" s="414"/>
      <c r="C552" s="415" t="s">
        <v>288</v>
      </c>
      <c r="D552" s="416" t="s">
        <v>5</v>
      </c>
      <c r="E552" s="417">
        <f>SUM(E553+E557+E562+E587)</f>
        <v>219399</v>
      </c>
      <c r="F552" s="417">
        <f>SUM(F553+F557+F562+F587)</f>
        <v>193381</v>
      </c>
      <c r="G552" s="417">
        <f>SUM(G553+G557+G562+G587)</f>
        <v>199569.192</v>
      </c>
      <c r="H552" s="417">
        <f>SUM(H553+H557+H562+H587)</f>
        <v>200554.49824</v>
      </c>
      <c r="I552" s="607"/>
      <c r="J552" s="607"/>
    </row>
    <row r="553" spans="1:13" ht="12.75">
      <c r="A553" s="445"/>
      <c r="B553" s="414"/>
      <c r="C553" s="420" t="s">
        <v>369</v>
      </c>
      <c r="D553" s="343" t="s">
        <v>513</v>
      </c>
      <c r="E553" s="346">
        <f>SUM(E554:E556)</f>
        <v>138941</v>
      </c>
      <c r="F553" s="346">
        <f>SUM(F554:F556)</f>
        <v>126291</v>
      </c>
      <c r="G553" s="346">
        <f>SUM(F553*1.032)</f>
        <v>130332.312</v>
      </c>
      <c r="H553" s="346">
        <v>130894</v>
      </c>
      <c r="I553" s="613"/>
      <c r="J553" s="613"/>
      <c r="M553" s="91"/>
    </row>
    <row r="554" spans="1:13" ht="12.75">
      <c r="A554" s="445"/>
      <c r="B554" s="414"/>
      <c r="C554" s="420"/>
      <c r="D554" s="349" t="s">
        <v>514</v>
      </c>
      <c r="E554" s="352">
        <v>135159</v>
      </c>
      <c r="F554" s="350">
        <v>120966</v>
      </c>
      <c r="G554" s="346"/>
      <c r="H554" s="346"/>
      <c r="I554" s="613"/>
      <c r="J554" s="613"/>
      <c r="M554" s="91"/>
    </row>
    <row r="555" spans="1:13" ht="12.75">
      <c r="A555" s="445"/>
      <c r="B555" s="414"/>
      <c r="C555" s="420"/>
      <c r="D555" s="479" t="s">
        <v>721</v>
      </c>
      <c r="E555" s="352">
        <v>2006</v>
      </c>
      <c r="F555" s="350">
        <v>3815</v>
      </c>
      <c r="G555" s="346"/>
      <c r="H555" s="346"/>
      <c r="I555" s="613"/>
      <c r="J555" s="613"/>
      <c r="M555" s="91"/>
    </row>
    <row r="556" spans="1:13" ht="12.75">
      <c r="A556" s="445"/>
      <c r="B556" s="414"/>
      <c r="C556" s="420"/>
      <c r="D556" s="479" t="s">
        <v>591</v>
      </c>
      <c r="E556" s="352">
        <v>1776</v>
      </c>
      <c r="F556" s="350">
        <v>1510</v>
      </c>
      <c r="G556" s="346"/>
      <c r="H556" s="346"/>
      <c r="I556" s="613"/>
      <c r="J556" s="613"/>
      <c r="M556" s="91"/>
    </row>
    <row r="557" spans="1:10" ht="12.75">
      <c r="A557" s="445"/>
      <c r="B557" s="414"/>
      <c r="C557" s="420" t="s">
        <v>373</v>
      </c>
      <c r="D557" s="343" t="s">
        <v>519</v>
      </c>
      <c r="E557" s="357">
        <f>SUM(E558:E561)</f>
        <v>47044</v>
      </c>
      <c r="F557" s="357">
        <f>SUM(F558:F561)</f>
        <v>44139</v>
      </c>
      <c r="G557" s="346">
        <f>SUM(F557*1.032)</f>
        <v>45551.448000000004</v>
      </c>
      <c r="H557" s="346">
        <f>SUM(G557*1.035)</f>
        <v>47145.74868</v>
      </c>
      <c r="I557" s="613"/>
      <c r="J557" s="613"/>
    </row>
    <row r="558" spans="1:10" ht="12.75">
      <c r="A558" s="445"/>
      <c r="B558" s="414"/>
      <c r="C558" s="420"/>
      <c r="D558" s="479" t="s">
        <v>722</v>
      </c>
      <c r="E558" s="360">
        <v>7339</v>
      </c>
      <c r="F558" s="358">
        <v>6946</v>
      </c>
      <c r="G558" s="346"/>
      <c r="H558" s="346"/>
      <c r="I558" s="613"/>
      <c r="J558" s="613"/>
    </row>
    <row r="559" spans="1:10" ht="12.75">
      <c r="A559" s="445"/>
      <c r="B559" s="414"/>
      <c r="C559" s="420"/>
      <c r="D559" s="479" t="s">
        <v>723</v>
      </c>
      <c r="E559" s="360">
        <v>2355</v>
      </c>
      <c r="F559" s="358">
        <v>1642</v>
      </c>
      <c r="G559" s="346"/>
      <c r="H559" s="346"/>
      <c r="I559" s="613"/>
      <c r="J559" s="613"/>
    </row>
    <row r="560" spans="1:10" ht="12.75">
      <c r="A560" s="445"/>
      <c r="B560" s="414"/>
      <c r="C560" s="420"/>
      <c r="D560" s="349" t="s">
        <v>724</v>
      </c>
      <c r="E560" s="360">
        <v>3824</v>
      </c>
      <c r="F560" s="358">
        <v>4041</v>
      </c>
      <c r="G560" s="346"/>
      <c r="H560" s="346"/>
      <c r="I560" s="613"/>
      <c r="J560" s="613"/>
    </row>
    <row r="561" spans="1:10" ht="12.75">
      <c r="A561" s="445"/>
      <c r="B561" s="414"/>
      <c r="C561" s="420"/>
      <c r="D561" s="362" t="s">
        <v>725</v>
      </c>
      <c r="E561" s="358">
        <v>33526</v>
      </c>
      <c r="F561" s="358">
        <v>31510</v>
      </c>
      <c r="G561" s="346"/>
      <c r="H561" s="346"/>
      <c r="I561" s="613"/>
      <c r="J561" s="613"/>
    </row>
    <row r="562" spans="1:10" ht="12.75">
      <c r="A562" s="445"/>
      <c r="B562" s="414"/>
      <c r="C562" s="420" t="s">
        <v>289</v>
      </c>
      <c r="D562" s="343" t="s">
        <v>290</v>
      </c>
      <c r="E562" s="357">
        <f>SUM(E563:E586)</f>
        <v>31676</v>
      </c>
      <c r="F562" s="357">
        <f>SUM(F563:F586)</f>
        <v>20738</v>
      </c>
      <c r="G562" s="346">
        <f>SUM(F562*1.032)</f>
        <v>21401.616</v>
      </c>
      <c r="H562" s="346">
        <v>20151</v>
      </c>
      <c r="I562" s="613"/>
      <c r="J562" s="613"/>
    </row>
    <row r="563" spans="1:10" ht="12.75">
      <c r="A563" s="445"/>
      <c r="B563" s="414"/>
      <c r="C563" s="421"/>
      <c r="D563" s="362" t="s">
        <v>410</v>
      </c>
      <c r="E563" s="352">
        <v>3690</v>
      </c>
      <c r="F563" s="350">
        <v>3848</v>
      </c>
      <c r="G563" s="346"/>
      <c r="H563" s="346"/>
      <c r="I563" s="613"/>
      <c r="J563" s="613"/>
    </row>
    <row r="564" spans="1:10" ht="12.75">
      <c r="A564" s="445"/>
      <c r="B564" s="414"/>
      <c r="C564" s="421"/>
      <c r="D564" s="362" t="s">
        <v>726</v>
      </c>
      <c r="E564" s="352">
        <v>0</v>
      </c>
      <c r="F564" s="350">
        <v>500</v>
      </c>
      <c r="G564" s="346"/>
      <c r="H564" s="346"/>
      <c r="I564" s="613"/>
      <c r="J564" s="613"/>
    </row>
    <row r="565" spans="1:10" ht="12.75">
      <c r="A565" s="445"/>
      <c r="B565" s="414"/>
      <c r="C565" s="421"/>
      <c r="D565" s="362" t="s">
        <v>412</v>
      </c>
      <c r="E565" s="352">
        <v>392</v>
      </c>
      <c r="F565" s="350">
        <v>650</v>
      </c>
      <c r="G565" s="346"/>
      <c r="H565" s="346"/>
      <c r="I565" s="613"/>
      <c r="J565" s="613"/>
    </row>
    <row r="566" spans="1:10" ht="12.75">
      <c r="A566" s="445"/>
      <c r="B566" s="414"/>
      <c r="C566" s="421"/>
      <c r="D566" s="362" t="s">
        <v>414</v>
      </c>
      <c r="E566" s="352">
        <v>280</v>
      </c>
      <c r="F566" s="350"/>
      <c r="G566" s="346"/>
      <c r="H566" s="346"/>
      <c r="I566" s="613"/>
      <c r="J566" s="613"/>
    </row>
    <row r="567" spans="1:10" ht="12.75">
      <c r="A567" s="445"/>
      <c r="B567" s="414"/>
      <c r="C567" s="421"/>
      <c r="D567" s="362" t="s">
        <v>415</v>
      </c>
      <c r="E567" s="352">
        <v>0</v>
      </c>
      <c r="F567" s="350"/>
      <c r="G567" s="346"/>
      <c r="H567" s="346"/>
      <c r="I567" s="613"/>
      <c r="J567" s="613"/>
    </row>
    <row r="568" spans="1:10" ht="12.75">
      <c r="A568" s="445"/>
      <c r="B568" s="414"/>
      <c r="C568" s="421"/>
      <c r="D568" s="362" t="s">
        <v>727</v>
      </c>
      <c r="E568" s="352">
        <v>2628</v>
      </c>
      <c r="F568" s="350">
        <v>2000</v>
      </c>
      <c r="G568" s="346"/>
      <c r="H568" s="346"/>
      <c r="I568" s="613"/>
      <c r="J568" s="613"/>
    </row>
    <row r="569" spans="1:10" ht="12.75">
      <c r="A569" s="445"/>
      <c r="B569" s="414"/>
      <c r="C569" s="421"/>
      <c r="D569" s="362" t="s">
        <v>418</v>
      </c>
      <c r="E569" s="352">
        <v>10965</v>
      </c>
      <c r="F569" s="350">
        <v>3000</v>
      </c>
      <c r="G569" s="346"/>
      <c r="H569" s="346"/>
      <c r="I569" s="613"/>
      <c r="J569" s="613"/>
    </row>
    <row r="570" spans="1:10" ht="12.75">
      <c r="A570" s="445"/>
      <c r="B570" s="414"/>
      <c r="C570" s="421"/>
      <c r="D570" s="362" t="s">
        <v>728</v>
      </c>
      <c r="E570" s="352">
        <v>124</v>
      </c>
      <c r="F570" s="350">
        <v>50</v>
      </c>
      <c r="G570" s="346"/>
      <c r="H570" s="346"/>
      <c r="I570" s="613"/>
      <c r="J570" s="613"/>
    </row>
    <row r="571" spans="1:10" ht="12.75">
      <c r="A571" s="445"/>
      <c r="B571" s="414"/>
      <c r="C571" s="421"/>
      <c r="D571" s="362" t="s">
        <v>729</v>
      </c>
      <c r="E571" s="352">
        <v>1211</v>
      </c>
      <c r="F571" s="350">
        <v>200</v>
      </c>
      <c r="G571" s="346"/>
      <c r="H571" s="346"/>
      <c r="I571" s="613"/>
      <c r="J571" s="613"/>
    </row>
    <row r="572" spans="1:10" ht="12.75">
      <c r="A572" s="445"/>
      <c r="B572" s="414"/>
      <c r="C572" s="421"/>
      <c r="D572" s="362" t="s">
        <v>751</v>
      </c>
      <c r="E572" s="352">
        <v>516</v>
      </c>
      <c r="F572" s="350"/>
      <c r="G572" s="346"/>
      <c r="H572" s="346"/>
      <c r="I572" s="613"/>
      <c r="J572" s="613"/>
    </row>
    <row r="573" spans="1:10" ht="12.75">
      <c r="A573" s="445"/>
      <c r="B573" s="414"/>
      <c r="C573" s="421"/>
      <c r="D573" s="362" t="s">
        <v>752</v>
      </c>
      <c r="E573" s="352">
        <v>330</v>
      </c>
      <c r="F573" s="350">
        <v>450</v>
      </c>
      <c r="G573" s="346"/>
      <c r="H573" s="346"/>
      <c r="I573" s="613"/>
      <c r="J573" s="613"/>
    </row>
    <row r="574" spans="1:10" ht="12.75">
      <c r="A574" s="445"/>
      <c r="B574" s="414"/>
      <c r="C574" s="421"/>
      <c r="D574" s="362" t="s">
        <v>731</v>
      </c>
      <c r="E574" s="352">
        <v>0</v>
      </c>
      <c r="F574" s="350">
        <v>610</v>
      </c>
      <c r="G574" s="346"/>
      <c r="H574" s="346"/>
      <c r="I574" s="613"/>
      <c r="J574" s="613"/>
    </row>
    <row r="575" spans="1:10" ht="12.75">
      <c r="A575" s="445"/>
      <c r="B575" s="414"/>
      <c r="C575" s="421"/>
      <c r="D575" s="362" t="s">
        <v>732</v>
      </c>
      <c r="E575" s="352">
        <v>165</v>
      </c>
      <c r="F575" s="350">
        <v>200</v>
      </c>
      <c r="G575" s="346"/>
      <c r="H575" s="346"/>
      <c r="I575" s="613"/>
      <c r="J575" s="613"/>
    </row>
    <row r="576" spans="1:10" ht="12.75">
      <c r="A576" s="445"/>
      <c r="B576" s="414"/>
      <c r="C576" s="421"/>
      <c r="D576" s="362" t="s">
        <v>733</v>
      </c>
      <c r="E576" s="352">
        <v>1002</v>
      </c>
      <c r="F576" s="350">
        <v>1000</v>
      </c>
      <c r="G576" s="346"/>
      <c r="H576" s="346"/>
      <c r="I576" s="613"/>
      <c r="J576" s="613"/>
    </row>
    <row r="577" spans="1:10" ht="12.75">
      <c r="A577" s="445"/>
      <c r="B577" s="414"/>
      <c r="C577" s="421"/>
      <c r="D577" s="362" t="s">
        <v>734</v>
      </c>
      <c r="E577" s="352">
        <v>1217</v>
      </c>
      <c r="F577" s="350">
        <v>1000</v>
      </c>
      <c r="G577" s="346"/>
      <c r="H577" s="346"/>
      <c r="I577" s="613"/>
      <c r="J577" s="613"/>
    </row>
    <row r="578" spans="1:10" ht="12.75">
      <c r="A578" s="445"/>
      <c r="B578" s="414"/>
      <c r="C578" s="421"/>
      <c r="D578" s="362" t="s">
        <v>796</v>
      </c>
      <c r="E578" s="352">
        <v>180</v>
      </c>
      <c r="F578" s="350"/>
      <c r="G578" s="346"/>
      <c r="H578" s="346"/>
      <c r="I578" s="613"/>
      <c r="J578" s="613"/>
    </row>
    <row r="579" spans="1:10" ht="12.75">
      <c r="A579" s="445"/>
      <c r="B579" s="414"/>
      <c r="C579" s="421"/>
      <c r="D579" s="362" t="s">
        <v>736</v>
      </c>
      <c r="E579" s="352">
        <v>0</v>
      </c>
      <c r="F579" s="350">
        <v>100</v>
      </c>
      <c r="G579" s="346"/>
      <c r="H579" s="346"/>
      <c r="I579" s="613"/>
      <c r="J579" s="613"/>
    </row>
    <row r="580" spans="1:10" ht="12.75">
      <c r="A580" s="445"/>
      <c r="B580" s="414"/>
      <c r="C580" s="421"/>
      <c r="D580" s="362" t="s">
        <v>439</v>
      </c>
      <c r="E580" s="352">
        <v>0</v>
      </c>
      <c r="F580" s="350">
        <v>50</v>
      </c>
      <c r="G580" s="346"/>
      <c r="H580" s="346"/>
      <c r="I580" s="613"/>
      <c r="J580" s="613"/>
    </row>
    <row r="581" spans="1:10" ht="12.75">
      <c r="A581" s="445"/>
      <c r="B581" s="414"/>
      <c r="C581" s="421"/>
      <c r="D581" s="362" t="s">
        <v>440</v>
      </c>
      <c r="E581" s="352">
        <v>4994</v>
      </c>
      <c r="F581" s="350">
        <v>4500</v>
      </c>
      <c r="G581" s="346"/>
      <c r="H581" s="346"/>
      <c r="I581" s="613"/>
      <c r="J581" s="613"/>
    </row>
    <row r="582" spans="1:10" ht="12.75">
      <c r="A582" s="445"/>
      <c r="B582" s="414"/>
      <c r="C582" s="421"/>
      <c r="D582" s="362" t="s">
        <v>441</v>
      </c>
      <c r="E582" s="352">
        <v>398</v>
      </c>
      <c r="F582" s="350">
        <v>50</v>
      </c>
      <c r="G582" s="346"/>
      <c r="H582" s="346"/>
      <c r="I582" s="613"/>
      <c r="J582" s="613"/>
    </row>
    <row r="583" spans="1:10" ht="12.75">
      <c r="A583" s="445"/>
      <c r="B583" s="414"/>
      <c r="C583" s="421"/>
      <c r="D583" s="362" t="s">
        <v>767</v>
      </c>
      <c r="E583" s="352">
        <v>34</v>
      </c>
      <c r="F583" s="350"/>
      <c r="G583" s="346"/>
      <c r="H583" s="346"/>
      <c r="I583" s="613"/>
      <c r="J583" s="613"/>
    </row>
    <row r="584" spans="1:10" ht="12.75">
      <c r="A584" s="445"/>
      <c r="B584" s="414"/>
      <c r="C584" s="421"/>
      <c r="D584" s="362" t="s">
        <v>738</v>
      </c>
      <c r="E584" s="352">
        <v>1968</v>
      </c>
      <c r="F584" s="350">
        <v>1000</v>
      </c>
      <c r="G584" s="346"/>
      <c r="H584" s="346"/>
      <c r="I584" s="613"/>
      <c r="J584" s="613"/>
    </row>
    <row r="585" spans="1:10" ht="12.75">
      <c r="A585" s="445"/>
      <c r="B585" s="414"/>
      <c r="C585" s="421"/>
      <c r="D585" s="362" t="s">
        <v>443</v>
      </c>
      <c r="E585" s="352">
        <v>43</v>
      </c>
      <c r="F585" s="350">
        <v>30</v>
      </c>
      <c r="G585" s="346"/>
      <c r="H585" s="346"/>
      <c r="I585" s="613"/>
      <c r="J585" s="613"/>
    </row>
    <row r="586" spans="1:10" ht="12.75">
      <c r="A586" s="445"/>
      <c r="B586" s="414"/>
      <c r="C586" s="421"/>
      <c r="D586" s="362" t="s">
        <v>444</v>
      </c>
      <c r="E586" s="352">
        <v>1539</v>
      </c>
      <c r="F586" s="350">
        <v>1500</v>
      </c>
      <c r="G586" s="346"/>
      <c r="H586" s="346"/>
      <c r="I586" s="613"/>
      <c r="J586" s="613"/>
    </row>
    <row r="587" spans="1:10" ht="12.75">
      <c r="A587" s="445"/>
      <c r="B587" s="414"/>
      <c r="C587" s="490" t="s">
        <v>488</v>
      </c>
      <c r="D587" s="369" t="s">
        <v>739</v>
      </c>
      <c r="E587" s="346">
        <f>SUM(E588:E590)</f>
        <v>1738</v>
      </c>
      <c r="F587" s="346">
        <f>SUM(F588:F590)</f>
        <v>2213</v>
      </c>
      <c r="G587" s="346">
        <f>SUM(F587*1.032)</f>
        <v>2283.8160000000003</v>
      </c>
      <c r="H587" s="346">
        <f>SUM(G587*1.035)</f>
        <v>2363.74956</v>
      </c>
      <c r="I587" s="613"/>
      <c r="J587" s="613"/>
    </row>
    <row r="588" spans="1:10" ht="12.75">
      <c r="A588" s="445"/>
      <c r="B588" s="414"/>
      <c r="C588" s="421"/>
      <c r="D588" s="362" t="s">
        <v>740</v>
      </c>
      <c r="E588" s="352">
        <v>0</v>
      </c>
      <c r="F588" s="350">
        <v>0</v>
      </c>
      <c r="G588" s="346"/>
      <c r="H588" s="346"/>
      <c r="I588" s="613"/>
      <c r="J588" s="613"/>
    </row>
    <row r="589" spans="1:10" ht="12.75">
      <c r="A589" s="445"/>
      <c r="B589" s="414"/>
      <c r="C589" s="421"/>
      <c r="D589" s="362" t="s">
        <v>741</v>
      </c>
      <c r="E589" s="352">
        <v>1113</v>
      </c>
      <c r="F589" s="350">
        <v>1848</v>
      </c>
      <c r="G589" s="346"/>
      <c r="H589" s="346"/>
      <c r="I589" s="613"/>
      <c r="J589" s="613"/>
    </row>
    <row r="590" spans="1:10" ht="12.75">
      <c r="A590" s="445"/>
      <c r="B590" s="414"/>
      <c r="C590" s="421"/>
      <c r="D590" s="362" t="s">
        <v>453</v>
      </c>
      <c r="E590" s="352">
        <v>625</v>
      </c>
      <c r="F590" s="350">
        <v>365</v>
      </c>
      <c r="G590" s="346"/>
      <c r="H590" s="346"/>
      <c r="I590" s="613"/>
      <c r="J590" s="613"/>
    </row>
    <row r="591" spans="1:10" ht="12.75">
      <c r="A591" s="445"/>
      <c r="B591" s="414"/>
      <c r="C591" s="434" t="s">
        <v>638</v>
      </c>
      <c r="D591" s="435" t="s">
        <v>17</v>
      </c>
      <c r="E591" s="436">
        <f>SUM(E592)</f>
        <v>9113</v>
      </c>
      <c r="F591" s="436">
        <f>SUM(F592)</f>
        <v>0</v>
      </c>
      <c r="G591" s="436">
        <f>SUM(G592:G592)</f>
        <v>0</v>
      </c>
      <c r="H591" s="436">
        <f>SUM(H592:H592)</f>
        <v>0</v>
      </c>
      <c r="I591" s="613"/>
      <c r="J591" s="613"/>
    </row>
    <row r="592" spans="1:10" ht="12.75">
      <c r="A592" s="445"/>
      <c r="B592" s="414"/>
      <c r="C592" s="421"/>
      <c r="D592" s="362" t="s">
        <v>797</v>
      </c>
      <c r="E592" s="352">
        <v>9113</v>
      </c>
      <c r="F592" s="350"/>
      <c r="G592" s="351"/>
      <c r="H592" s="352"/>
      <c r="I592" s="613"/>
      <c r="J592" s="613"/>
    </row>
    <row r="593" spans="1:10" ht="12.75">
      <c r="A593" s="445"/>
      <c r="B593" s="414"/>
      <c r="C593" s="429" t="s">
        <v>798</v>
      </c>
      <c r="D593" s="628"/>
      <c r="E593" s="430">
        <f>SUM(E594)</f>
        <v>31269</v>
      </c>
      <c r="F593" s="430">
        <f>SUM(F594)</f>
        <v>36908</v>
      </c>
      <c r="G593" s="430">
        <f>SUM(G594)</f>
        <v>36000</v>
      </c>
      <c r="H593" s="430">
        <f>SUM(H594)</f>
        <v>30000</v>
      </c>
      <c r="I593" s="613"/>
      <c r="J593" s="613"/>
    </row>
    <row r="594" spans="1:10" ht="12.75">
      <c r="A594" s="445"/>
      <c r="B594" s="414"/>
      <c r="C594" s="434" t="s">
        <v>744</v>
      </c>
      <c r="D594" s="435" t="s">
        <v>739</v>
      </c>
      <c r="E594" s="614">
        <f>SUM(E595)</f>
        <v>31269</v>
      </c>
      <c r="F594" s="614">
        <f>SUM(F595)</f>
        <v>36908</v>
      </c>
      <c r="G594" s="614">
        <f>SUM(G595)</f>
        <v>36000</v>
      </c>
      <c r="H594" s="614">
        <f>SUM(H595)</f>
        <v>30000</v>
      </c>
      <c r="I594" s="613"/>
      <c r="J594" s="613"/>
    </row>
    <row r="595" spans="1:10" ht="12.75">
      <c r="A595" s="445"/>
      <c r="B595" s="414"/>
      <c r="C595" s="421"/>
      <c r="D595" s="362" t="s">
        <v>799</v>
      </c>
      <c r="E595" s="352">
        <v>31269</v>
      </c>
      <c r="F595" s="350">
        <v>36908</v>
      </c>
      <c r="G595" s="351">
        <v>36000</v>
      </c>
      <c r="H595" s="352">
        <v>30000</v>
      </c>
      <c r="I595" s="613"/>
      <c r="J595" s="613"/>
    </row>
    <row r="596" spans="1:10" ht="12.75">
      <c r="A596" s="445"/>
      <c r="B596" s="414"/>
      <c r="C596" s="610" t="s">
        <v>800</v>
      </c>
      <c r="D596" s="610"/>
      <c r="E596" s="612">
        <f>SUM(E597+E635)</f>
        <v>64515</v>
      </c>
      <c r="F596" s="612">
        <f>SUM(F597+F635)</f>
        <v>64218</v>
      </c>
      <c r="G596" s="612">
        <f>SUM(G597+G635)</f>
        <v>64627</v>
      </c>
      <c r="H596" s="612">
        <f>SUM(H597+H635)</f>
        <v>66900</v>
      </c>
      <c r="I596" s="607"/>
      <c r="J596" s="607"/>
    </row>
    <row r="597" spans="1:10" ht="12.75">
      <c r="A597" s="445"/>
      <c r="B597" s="414"/>
      <c r="C597" s="415" t="s">
        <v>288</v>
      </c>
      <c r="D597" s="416" t="s">
        <v>5</v>
      </c>
      <c r="E597" s="417">
        <f>SUM(E598+E602+E607+E631)</f>
        <v>56216</v>
      </c>
      <c r="F597" s="417">
        <f>SUM(F598+F602+F607+F631)</f>
        <v>64218</v>
      </c>
      <c r="G597" s="417">
        <f>SUM(G598+G602+G607+G631)</f>
        <v>64627</v>
      </c>
      <c r="H597" s="417">
        <f>SUM(H598+H602+H607+H631)</f>
        <v>66900</v>
      </c>
      <c r="I597" s="607"/>
      <c r="J597" s="607"/>
    </row>
    <row r="598" spans="1:13" ht="12.75">
      <c r="A598" s="445"/>
      <c r="B598" s="414"/>
      <c r="C598" s="420" t="s">
        <v>369</v>
      </c>
      <c r="D598" s="343" t="s">
        <v>513</v>
      </c>
      <c r="E598" s="346">
        <f>SUM(E599:E601)</f>
        <v>29851</v>
      </c>
      <c r="F598" s="346">
        <f>SUM(F599:F601)</f>
        <v>26554</v>
      </c>
      <c r="G598" s="346">
        <v>26425</v>
      </c>
      <c r="H598" s="346">
        <v>27075</v>
      </c>
      <c r="I598" s="613"/>
      <c r="J598" s="613"/>
      <c r="M598" s="91"/>
    </row>
    <row r="599" spans="1:13" ht="12.75">
      <c r="A599" s="445"/>
      <c r="B599" s="414"/>
      <c r="C599" s="420"/>
      <c r="D599" s="349" t="s">
        <v>514</v>
      </c>
      <c r="E599" s="352">
        <v>27502</v>
      </c>
      <c r="F599" s="350">
        <v>23640</v>
      </c>
      <c r="G599" s="351"/>
      <c r="H599" s="352"/>
      <c r="I599" s="613"/>
      <c r="J599" s="613"/>
      <c r="M599" s="91"/>
    </row>
    <row r="600" spans="1:13" ht="12.75">
      <c r="A600" s="445"/>
      <c r="B600" s="414"/>
      <c r="C600" s="420"/>
      <c r="D600" s="479" t="s">
        <v>721</v>
      </c>
      <c r="E600" s="352">
        <v>2089</v>
      </c>
      <c r="F600" s="350">
        <v>2544</v>
      </c>
      <c r="G600" s="351"/>
      <c r="H600" s="352"/>
      <c r="I600" s="613"/>
      <c r="J600" s="613"/>
      <c r="M600" s="91"/>
    </row>
    <row r="601" spans="1:13" ht="12.75">
      <c r="A601" s="445"/>
      <c r="B601" s="414"/>
      <c r="C601" s="420"/>
      <c r="D601" s="479" t="s">
        <v>591</v>
      </c>
      <c r="E601" s="352">
        <v>260</v>
      </c>
      <c r="F601" s="350">
        <v>370</v>
      </c>
      <c r="G601" s="351"/>
      <c r="H601" s="352"/>
      <c r="I601" s="613"/>
      <c r="J601" s="613"/>
      <c r="M601" s="91"/>
    </row>
    <row r="602" spans="1:10" ht="12.75">
      <c r="A602" s="445"/>
      <c r="B602" s="414"/>
      <c r="C602" s="420" t="s">
        <v>373</v>
      </c>
      <c r="D602" s="343" t="s">
        <v>519</v>
      </c>
      <c r="E602" s="357">
        <f>SUM(E603:E606)</f>
        <v>10486</v>
      </c>
      <c r="F602" s="357">
        <f>SUM(F603:F606)</f>
        <v>9347</v>
      </c>
      <c r="G602" s="357">
        <v>9302</v>
      </c>
      <c r="H602" s="357">
        <v>9525</v>
      </c>
      <c r="I602" s="613"/>
      <c r="J602" s="613"/>
    </row>
    <row r="603" spans="1:10" ht="12.75">
      <c r="A603" s="445"/>
      <c r="B603" s="414"/>
      <c r="C603" s="420"/>
      <c r="D603" s="479" t="s">
        <v>722</v>
      </c>
      <c r="E603" s="360">
        <v>2126</v>
      </c>
      <c r="F603" s="358">
        <v>1912</v>
      </c>
      <c r="G603" s="359"/>
      <c r="H603" s="360"/>
      <c r="I603" s="613"/>
      <c r="J603" s="613"/>
    </row>
    <row r="604" spans="1:10" ht="12.75">
      <c r="A604" s="445"/>
      <c r="B604" s="414"/>
      <c r="C604" s="420"/>
      <c r="D604" s="479" t="s">
        <v>723</v>
      </c>
      <c r="E604" s="360">
        <v>0</v>
      </c>
      <c r="F604" s="358">
        <v>0</v>
      </c>
      <c r="G604" s="359"/>
      <c r="H604" s="360"/>
      <c r="I604" s="613"/>
      <c r="J604" s="613"/>
    </row>
    <row r="605" spans="1:10" ht="12.75">
      <c r="A605" s="445"/>
      <c r="B605" s="414"/>
      <c r="C605" s="420"/>
      <c r="D605" s="349" t="s">
        <v>724</v>
      </c>
      <c r="E605" s="360">
        <v>860</v>
      </c>
      <c r="F605" s="358">
        <v>743</v>
      </c>
      <c r="G605" s="359"/>
      <c r="H605" s="360"/>
      <c r="I605" s="613"/>
      <c r="J605" s="613"/>
    </row>
    <row r="606" spans="1:10" ht="12.75">
      <c r="A606" s="445"/>
      <c r="B606" s="414"/>
      <c r="C606" s="420"/>
      <c r="D606" s="362" t="s">
        <v>725</v>
      </c>
      <c r="E606" s="358">
        <v>7500</v>
      </c>
      <c r="F606" s="358">
        <v>6692</v>
      </c>
      <c r="G606" s="363"/>
      <c r="H606" s="358"/>
      <c r="I606" s="613"/>
      <c r="J606" s="613"/>
    </row>
    <row r="607" spans="1:10" ht="12.75">
      <c r="A607" s="445"/>
      <c r="B607" s="414"/>
      <c r="C607" s="420" t="s">
        <v>289</v>
      </c>
      <c r="D607" s="343" t="s">
        <v>290</v>
      </c>
      <c r="E607" s="357">
        <f>SUM(E608:E630)</f>
        <v>14667</v>
      </c>
      <c r="F607" s="357">
        <f>SUM(F608:F630)</f>
        <v>27917</v>
      </c>
      <c r="G607" s="357">
        <v>28500</v>
      </c>
      <c r="H607" s="357">
        <v>30000</v>
      </c>
      <c r="I607" s="613"/>
      <c r="J607" s="613"/>
    </row>
    <row r="608" spans="1:10" ht="12.75">
      <c r="A608" s="445"/>
      <c r="B608" s="414"/>
      <c r="C608" s="490"/>
      <c r="D608" s="615" t="s">
        <v>790</v>
      </c>
      <c r="E608" s="352">
        <v>0</v>
      </c>
      <c r="F608" s="350">
        <v>30</v>
      </c>
      <c r="G608" s="346"/>
      <c r="H608" s="346"/>
      <c r="I608" s="613"/>
      <c r="J608" s="613"/>
    </row>
    <row r="609" spans="1:10" ht="12.75">
      <c r="A609" s="445"/>
      <c r="B609" s="414"/>
      <c r="C609" s="490"/>
      <c r="D609" s="362" t="s">
        <v>410</v>
      </c>
      <c r="E609" s="352">
        <v>8026</v>
      </c>
      <c r="F609" s="350">
        <v>15637</v>
      </c>
      <c r="G609" s="351"/>
      <c r="H609" s="352"/>
      <c r="I609" s="613"/>
      <c r="J609" s="613"/>
    </row>
    <row r="610" spans="1:10" ht="12.75">
      <c r="A610" s="445"/>
      <c r="B610" s="414"/>
      <c r="C610" s="490"/>
      <c r="D610" s="362" t="s">
        <v>726</v>
      </c>
      <c r="E610" s="352">
        <v>1328</v>
      </c>
      <c r="F610" s="350">
        <v>2000</v>
      </c>
      <c r="G610" s="351"/>
      <c r="H610" s="352"/>
      <c r="I610" s="613"/>
      <c r="J610" s="613"/>
    </row>
    <row r="611" spans="1:10" ht="12.75">
      <c r="A611" s="445"/>
      <c r="B611" s="414"/>
      <c r="C611" s="490"/>
      <c r="D611" s="362" t="s">
        <v>412</v>
      </c>
      <c r="E611" s="352">
        <v>327</v>
      </c>
      <c r="F611" s="350">
        <v>500</v>
      </c>
      <c r="G611" s="351"/>
      <c r="H611" s="352"/>
      <c r="I611" s="613"/>
      <c r="J611" s="613"/>
    </row>
    <row r="612" spans="1:10" ht="12.75">
      <c r="A612" s="445"/>
      <c r="B612" s="414"/>
      <c r="C612" s="490"/>
      <c r="D612" s="362" t="s">
        <v>414</v>
      </c>
      <c r="E612" s="352">
        <v>37</v>
      </c>
      <c r="F612" s="350">
        <v>260</v>
      </c>
      <c r="G612" s="351"/>
      <c r="H612" s="352"/>
      <c r="I612" s="613"/>
      <c r="J612" s="613"/>
    </row>
    <row r="613" spans="1:10" ht="12.75">
      <c r="A613" s="445"/>
      <c r="B613" s="414"/>
      <c r="C613" s="490"/>
      <c r="D613" s="362" t="s">
        <v>415</v>
      </c>
      <c r="E613" s="352">
        <v>0</v>
      </c>
      <c r="F613" s="350">
        <v>300</v>
      </c>
      <c r="G613" s="351"/>
      <c r="H613" s="352"/>
      <c r="I613" s="613"/>
      <c r="J613" s="613"/>
    </row>
    <row r="614" spans="1:10" ht="12.75">
      <c r="A614" s="445"/>
      <c r="B614" s="414"/>
      <c r="C614" s="490"/>
      <c r="D614" s="362" t="s">
        <v>750</v>
      </c>
      <c r="E614" s="352">
        <v>0</v>
      </c>
      <c r="F614" s="350">
        <v>0</v>
      </c>
      <c r="G614" s="351"/>
      <c r="H614" s="352"/>
      <c r="I614" s="613"/>
      <c r="J614" s="613"/>
    </row>
    <row r="615" spans="1:10" ht="12.75">
      <c r="A615" s="445"/>
      <c r="B615" s="414"/>
      <c r="C615" s="490"/>
      <c r="D615" s="362" t="s">
        <v>727</v>
      </c>
      <c r="E615" s="352">
        <v>547</v>
      </c>
      <c r="F615" s="350">
        <v>1500</v>
      </c>
      <c r="G615" s="351"/>
      <c r="H615" s="352"/>
      <c r="I615" s="613"/>
      <c r="J615" s="613"/>
    </row>
    <row r="616" spans="1:10" ht="12.75">
      <c r="A616" s="445"/>
      <c r="B616" s="414"/>
      <c r="C616" s="490"/>
      <c r="D616" s="362" t="s">
        <v>418</v>
      </c>
      <c r="E616" s="352">
        <v>811</v>
      </c>
      <c r="F616" s="350">
        <v>1000</v>
      </c>
      <c r="G616" s="351"/>
      <c r="H616" s="352"/>
      <c r="I616" s="613"/>
      <c r="J616" s="613"/>
    </row>
    <row r="617" spans="1:10" ht="12.75">
      <c r="A617" s="445"/>
      <c r="B617" s="414"/>
      <c r="C617" s="490"/>
      <c r="D617" s="362" t="s">
        <v>728</v>
      </c>
      <c r="E617" s="352">
        <v>104</v>
      </c>
      <c r="F617" s="350">
        <v>200</v>
      </c>
      <c r="G617" s="351"/>
      <c r="H617" s="352"/>
      <c r="I617" s="613"/>
      <c r="J617" s="613"/>
    </row>
    <row r="618" spans="1:10" ht="12.75">
      <c r="A618" s="445"/>
      <c r="B618" s="414"/>
      <c r="C618" s="490"/>
      <c r="D618" s="362" t="s">
        <v>729</v>
      </c>
      <c r="E618" s="352">
        <v>240</v>
      </c>
      <c r="F618" s="350">
        <v>500</v>
      </c>
      <c r="G618" s="351"/>
      <c r="H618" s="352"/>
      <c r="I618" s="613"/>
      <c r="J618" s="613"/>
    </row>
    <row r="619" spans="1:10" ht="12.75">
      <c r="A619" s="445"/>
      <c r="B619" s="414"/>
      <c r="C619" s="490"/>
      <c r="D619" s="362" t="s">
        <v>751</v>
      </c>
      <c r="E619" s="352"/>
      <c r="F619" s="350"/>
      <c r="G619" s="351"/>
      <c r="H619" s="352"/>
      <c r="I619" s="613"/>
      <c r="J619" s="613"/>
    </row>
    <row r="620" spans="1:10" ht="12.75">
      <c r="A620" s="445"/>
      <c r="B620" s="414"/>
      <c r="C620" s="490"/>
      <c r="D620" s="362" t="s">
        <v>752</v>
      </c>
      <c r="E620" s="352"/>
      <c r="F620" s="350"/>
      <c r="G620" s="351"/>
      <c r="H620" s="352"/>
      <c r="I620" s="613"/>
      <c r="J620" s="613"/>
    </row>
    <row r="621" spans="1:10" ht="12.75">
      <c r="A621" s="445"/>
      <c r="B621" s="414"/>
      <c r="C621" s="490"/>
      <c r="D621" s="362" t="s">
        <v>731</v>
      </c>
      <c r="E621" s="352"/>
      <c r="F621" s="350"/>
      <c r="G621" s="351"/>
      <c r="H621" s="352"/>
      <c r="I621" s="613"/>
      <c r="J621" s="613"/>
    </row>
    <row r="622" spans="1:10" ht="12.75">
      <c r="A622" s="445"/>
      <c r="B622" s="414"/>
      <c r="C622" s="490"/>
      <c r="D622" s="362" t="s">
        <v>732</v>
      </c>
      <c r="E622" s="352">
        <v>0</v>
      </c>
      <c r="F622" s="350">
        <v>100</v>
      </c>
      <c r="G622" s="351"/>
      <c r="H622" s="352"/>
      <c r="I622" s="613"/>
      <c r="J622" s="613"/>
    </row>
    <row r="623" spans="1:10" ht="12.75">
      <c r="A623" s="445"/>
      <c r="B623" s="414"/>
      <c r="C623" s="490"/>
      <c r="D623" s="362" t="s">
        <v>733</v>
      </c>
      <c r="E623" s="352">
        <v>80</v>
      </c>
      <c r="F623" s="350">
        <v>1000</v>
      </c>
      <c r="G623" s="351"/>
      <c r="H623" s="352"/>
      <c r="I623" s="613"/>
      <c r="J623" s="613"/>
    </row>
    <row r="624" spans="1:10" ht="12.75">
      <c r="A624" s="445"/>
      <c r="B624" s="414"/>
      <c r="C624" s="490"/>
      <c r="D624" s="362" t="s">
        <v>734</v>
      </c>
      <c r="E624" s="352"/>
      <c r="F624" s="350">
        <v>700</v>
      </c>
      <c r="G624" s="351"/>
      <c r="H624" s="352"/>
      <c r="I624" s="613"/>
      <c r="J624" s="613"/>
    </row>
    <row r="625" spans="1:10" ht="12.75">
      <c r="A625" s="445"/>
      <c r="B625" s="414"/>
      <c r="C625" s="490"/>
      <c r="D625" s="362" t="s">
        <v>736</v>
      </c>
      <c r="E625" s="352">
        <v>0</v>
      </c>
      <c r="F625" s="350">
        <v>50</v>
      </c>
      <c r="G625" s="351"/>
      <c r="H625" s="352"/>
      <c r="I625" s="613"/>
      <c r="J625" s="613"/>
    </row>
    <row r="626" spans="1:10" ht="12.75">
      <c r="A626" s="445"/>
      <c r="B626" s="414"/>
      <c r="C626" s="490"/>
      <c r="D626" s="362" t="s">
        <v>440</v>
      </c>
      <c r="E626" s="352">
        <v>874</v>
      </c>
      <c r="F626" s="350">
        <v>1000</v>
      </c>
      <c r="G626" s="351"/>
      <c r="H626" s="352"/>
      <c r="I626" s="613"/>
      <c r="J626" s="613"/>
    </row>
    <row r="627" spans="1:10" ht="12.75">
      <c r="A627" s="445"/>
      <c r="B627" s="414"/>
      <c r="C627" s="490"/>
      <c r="D627" s="362" t="s">
        <v>738</v>
      </c>
      <c r="E627" s="352">
        <v>641</v>
      </c>
      <c r="F627" s="350">
        <v>900</v>
      </c>
      <c r="G627" s="351"/>
      <c r="H627" s="352"/>
      <c r="I627" s="613"/>
      <c r="J627" s="613"/>
    </row>
    <row r="628" spans="1:10" ht="12.75">
      <c r="A628" s="445"/>
      <c r="B628" s="414"/>
      <c r="C628" s="490"/>
      <c r="D628" s="362" t="s">
        <v>395</v>
      </c>
      <c r="E628" s="352">
        <v>1320</v>
      </c>
      <c r="F628" s="350">
        <v>1600</v>
      </c>
      <c r="G628" s="351"/>
      <c r="H628" s="352"/>
      <c r="I628" s="613"/>
      <c r="J628" s="613"/>
    </row>
    <row r="629" spans="1:10" ht="12.75">
      <c r="A629" s="445"/>
      <c r="B629" s="414"/>
      <c r="C629" s="490"/>
      <c r="D629" s="362" t="s">
        <v>444</v>
      </c>
      <c r="E629" s="352">
        <v>332</v>
      </c>
      <c r="F629" s="350">
        <v>335</v>
      </c>
      <c r="G629" s="351"/>
      <c r="H629" s="352"/>
      <c r="I629" s="613"/>
      <c r="J629" s="613"/>
    </row>
    <row r="630" spans="1:10" ht="12.75">
      <c r="A630" s="445"/>
      <c r="B630" s="414"/>
      <c r="C630" s="490"/>
      <c r="D630" s="362" t="s">
        <v>755</v>
      </c>
      <c r="E630" s="352">
        <v>0</v>
      </c>
      <c r="F630" s="350">
        <v>305</v>
      </c>
      <c r="G630" s="351"/>
      <c r="H630" s="352"/>
      <c r="I630" s="613"/>
      <c r="J630" s="613"/>
    </row>
    <row r="631" spans="1:10" ht="12.75">
      <c r="A631" s="445"/>
      <c r="B631" s="414"/>
      <c r="C631" s="490" t="s">
        <v>488</v>
      </c>
      <c r="D631" s="369" t="s">
        <v>739</v>
      </c>
      <c r="E631" s="346">
        <f>SUM(E632:E634)</f>
        <v>1212</v>
      </c>
      <c r="F631" s="346">
        <f>SUM(F632:F634)</f>
        <v>400</v>
      </c>
      <c r="G631" s="346">
        <v>400</v>
      </c>
      <c r="H631" s="346">
        <v>300</v>
      </c>
      <c r="I631" s="613"/>
      <c r="J631" s="613"/>
    </row>
    <row r="632" spans="1:10" ht="12.75">
      <c r="A632" s="445"/>
      <c r="B632" s="414"/>
      <c r="C632" s="490"/>
      <c r="D632" s="362" t="s">
        <v>756</v>
      </c>
      <c r="E632" s="352">
        <v>1212</v>
      </c>
      <c r="F632" s="346"/>
      <c r="G632" s="346"/>
      <c r="H632" s="346"/>
      <c r="I632" s="613"/>
      <c r="J632" s="613"/>
    </row>
    <row r="633" spans="1:10" ht="12.75">
      <c r="A633" s="445"/>
      <c r="B633" s="414"/>
      <c r="C633" s="490"/>
      <c r="D633" s="362" t="s">
        <v>453</v>
      </c>
      <c r="E633" s="352">
        <v>0</v>
      </c>
      <c r="F633" s="350">
        <v>300</v>
      </c>
      <c r="G633" s="351"/>
      <c r="H633" s="352"/>
      <c r="I633" s="613"/>
      <c r="J633" s="613"/>
    </row>
    <row r="634" spans="1:10" ht="12.75">
      <c r="A634" s="445"/>
      <c r="B634" s="414"/>
      <c r="C634" s="490"/>
      <c r="D634" s="362" t="s">
        <v>742</v>
      </c>
      <c r="E634" s="352">
        <v>0</v>
      </c>
      <c r="F634" s="350">
        <v>100</v>
      </c>
      <c r="G634" s="351"/>
      <c r="H634" s="352"/>
      <c r="I634" s="613"/>
      <c r="J634" s="613"/>
    </row>
    <row r="635" spans="1:10" ht="12.75">
      <c r="A635" s="445"/>
      <c r="B635" s="414"/>
      <c r="C635" s="434" t="s">
        <v>638</v>
      </c>
      <c r="D635" s="435" t="s">
        <v>17</v>
      </c>
      <c r="E635" s="436">
        <f>SUM(E636)</f>
        <v>8299</v>
      </c>
      <c r="F635" s="436">
        <f>SUM(F636)</f>
        <v>0</v>
      </c>
      <c r="G635" s="436">
        <f>SUM(G636:G636)</f>
        <v>0</v>
      </c>
      <c r="H635" s="436">
        <f>SUM(H636:H636)</f>
        <v>0</v>
      </c>
      <c r="I635" s="613"/>
      <c r="J635" s="613"/>
    </row>
    <row r="636" spans="1:10" ht="12.75">
      <c r="A636" s="445"/>
      <c r="B636" s="414"/>
      <c r="C636" s="421"/>
      <c r="D636" s="362" t="s">
        <v>797</v>
      </c>
      <c r="E636" s="352">
        <v>8299</v>
      </c>
      <c r="F636" s="350"/>
      <c r="G636" s="351"/>
      <c r="H636" s="352"/>
      <c r="I636" s="613"/>
      <c r="J636" s="613"/>
    </row>
    <row r="637" spans="1:10" ht="12.75">
      <c r="A637" s="445"/>
      <c r="B637" s="414"/>
      <c r="C637" s="610" t="s">
        <v>801</v>
      </c>
      <c r="D637" s="610"/>
      <c r="E637" s="612">
        <f>SUM(E638+E671)</f>
        <v>95916</v>
      </c>
      <c r="F637" s="612">
        <f>SUM(F638+F671)</f>
        <v>94503</v>
      </c>
      <c r="G637" s="612">
        <f>SUM(G638+G671)</f>
        <v>94764</v>
      </c>
      <c r="H637" s="612">
        <f>SUM(H638+H671)</f>
        <v>96500</v>
      </c>
      <c r="I637" s="607"/>
      <c r="J637" s="607"/>
    </row>
    <row r="638" spans="1:10" ht="12.75">
      <c r="A638" s="445"/>
      <c r="B638" s="414"/>
      <c r="C638" s="415" t="s">
        <v>288</v>
      </c>
      <c r="D638" s="416" t="s">
        <v>5</v>
      </c>
      <c r="E638" s="417">
        <f>SUM(E639+E643+E648+E668)</f>
        <v>95916</v>
      </c>
      <c r="F638" s="417">
        <f>SUM(F639+F643+F648+F668)</f>
        <v>94503</v>
      </c>
      <c r="G638" s="417">
        <f>SUM(G639+G643+G648+G668)</f>
        <v>94764</v>
      </c>
      <c r="H638" s="417">
        <f>SUM(H639+H643+H648+H668)</f>
        <v>96500</v>
      </c>
      <c r="I638" s="607"/>
      <c r="J638" s="607"/>
    </row>
    <row r="639" spans="1:13" ht="12.75">
      <c r="A639" s="445"/>
      <c r="B639" s="414"/>
      <c r="C639" s="420" t="s">
        <v>369</v>
      </c>
      <c r="D639" s="343" t="s">
        <v>513</v>
      </c>
      <c r="E639" s="346">
        <f>SUM(E640:E642)</f>
        <v>49911</v>
      </c>
      <c r="F639" s="346">
        <f>SUM(F640:F642)</f>
        <v>50525</v>
      </c>
      <c r="G639" s="346">
        <v>51030</v>
      </c>
      <c r="H639" s="346">
        <v>51541</v>
      </c>
      <c r="I639" s="613"/>
      <c r="J639" s="613"/>
      <c r="M639" s="91"/>
    </row>
    <row r="640" spans="1:13" ht="12.75">
      <c r="A640" s="445"/>
      <c r="B640" s="414"/>
      <c r="C640" s="420"/>
      <c r="D640" s="349" t="s">
        <v>514</v>
      </c>
      <c r="E640" s="352">
        <v>43321</v>
      </c>
      <c r="F640" s="350">
        <v>46565</v>
      </c>
      <c r="G640" s="351"/>
      <c r="H640" s="352"/>
      <c r="I640" s="613"/>
      <c r="J640" s="613"/>
      <c r="M640" s="91"/>
    </row>
    <row r="641" spans="1:13" ht="12.75">
      <c r="A641" s="445"/>
      <c r="B641" s="414"/>
      <c r="C641" s="420"/>
      <c r="D641" s="479" t="s">
        <v>721</v>
      </c>
      <c r="E641" s="352">
        <v>6420</v>
      </c>
      <c r="F641" s="350">
        <v>3618</v>
      </c>
      <c r="G641" s="351"/>
      <c r="H641" s="352"/>
      <c r="I641" s="613"/>
      <c r="J641" s="613"/>
      <c r="M641" s="91"/>
    </row>
    <row r="642" spans="1:13" ht="12.75">
      <c r="A642" s="445"/>
      <c r="B642" s="414"/>
      <c r="C642" s="420"/>
      <c r="D642" s="479" t="s">
        <v>591</v>
      </c>
      <c r="E642" s="352">
        <v>170</v>
      </c>
      <c r="F642" s="350">
        <v>342</v>
      </c>
      <c r="G642" s="351"/>
      <c r="H642" s="352"/>
      <c r="I642" s="613"/>
      <c r="J642" s="613"/>
      <c r="M642" s="91"/>
    </row>
    <row r="643" spans="1:10" ht="12.75">
      <c r="A643" s="445"/>
      <c r="B643" s="414"/>
      <c r="C643" s="420" t="s">
        <v>373</v>
      </c>
      <c r="D643" s="343" t="s">
        <v>519</v>
      </c>
      <c r="E643" s="357">
        <f>SUM(D644:E647)</f>
        <v>17337</v>
      </c>
      <c r="F643" s="357">
        <f>SUM(F644,F645,F646,F647)</f>
        <v>17785</v>
      </c>
      <c r="G643" s="357">
        <v>17963</v>
      </c>
      <c r="H643" s="357">
        <v>18142</v>
      </c>
      <c r="I643" s="613"/>
      <c r="J643" s="613"/>
    </row>
    <row r="644" spans="1:10" ht="12.75">
      <c r="A644" s="445"/>
      <c r="B644" s="414"/>
      <c r="C644" s="420"/>
      <c r="D644" s="479" t="s">
        <v>722</v>
      </c>
      <c r="E644" s="360">
        <v>813</v>
      </c>
      <c r="F644" s="358">
        <v>1049</v>
      </c>
      <c r="G644" s="359"/>
      <c r="H644" s="360"/>
      <c r="I644" s="613"/>
      <c r="J644" s="613"/>
    </row>
    <row r="645" spans="1:10" ht="12.75">
      <c r="A645" s="445"/>
      <c r="B645" s="414"/>
      <c r="C645" s="420"/>
      <c r="D645" s="479" t="s">
        <v>723</v>
      </c>
      <c r="E645" s="360">
        <v>620</v>
      </c>
      <c r="F645" s="358">
        <v>618</v>
      </c>
      <c r="G645" s="359"/>
      <c r="H645" s="360"/>
      <c r="I645" s="613"/>
      <c r="J645" s="613"/>
    </row>
    <row r="646" spans="1:10" ht="12.75">
      <c r="A646" s="445"/>
      <c r="B646" s="414"/>
      <c r="C646" s="420"/>
      <c r="D646" s="349" t="s">
        <v>724</v>
      </c>
      <c r="E646" s="360">
        <v>3598</v>
      </c>
      <c r="F646" s="358">
        <v>3872</v>
      </c>
      <c r="G646" s="359"/>
      <c r="H646" s="360"/>
      <c r="I646" s="613"/>
      <c r="J646" s="613"/>
    </row>
    <row r="647" spans="1:10" ht="12.75">
      <c r="A647" s="445"/>
      <c r="B647" s="414"/>
      <c r="C647" s="420"/>
      <c r="D647" s="362" t="s">
        <v>725</v>
      </c>
      <c r="E647" s="358">
        <v>12306</v>
      </c>
      <c r="F647" s="358">
        <v>12246</v>
      </c>
      <c r="G647" s="363"/>
      <c r="H647" s="358"/>
      <c r="I647" s="613"/>
      <c r="J647" s="613"/>
    </row>
    <row r="648" spans="1:10" ht="12.75">
      <c r="A648" s="445"/>
      <c r="B648" s="414"/>
      <c r="C648" s="420" t="s">
        <v>289</v>
      </c>
      <c r="D648" s="343" t="s">
        <v>290</v>
      </c>
      <c r="E648" s="357">
        <f>SUM(E649:E667)</f>
        <v>27646</v>
      </c>
      <c r="F648" s="357">
        <f>SUM(F649:F667)</f>
        <v>25367</v>
      </c>
      <c r="G648" s="357">
        <v>25621</v>
      </c>
      <c r="H648" s="357">
        <v>25877</v>
      </c>
      <c r="I648" s="613"/>
      <c r="J648" s="613"/>
    </row>
    <row r="649" spans="1:10" ht="12.75">
      <c r="A649" s="445"/>
      <c r="B649" s="414"/>
      <c r="C649" s="420"/>
      <c r="D649" s="479" t="s">
        <v>781</v>
      </c>
      <c r="E649" s="352">
        <v>19</v>
      </c>
      <c r="F649" s="352">
        <v>50</v>
      </c>
      <c r="G649" s="357"/>
      <c r="H649" s="357"/>
      <c r="I649" s="613"/>
      <c r="J649" s="613"/>
    </row>
    <row r="650" spans="1:10" ht="12.75">
      <c r="A650" s="445"/>
      <c r="B650" s="414"/>
      <c r="C650" s="420"/>
      <c r="D650" s="362" t="s">
        <v>410</v>
      </c>
      <c r="E650" s="352">
        <v>7932</v>
      </c>
      <c r="F650" s="350">
        <v>6237</v>
      </c>
      <c r="G650" s="351"/>
      <c r="H650" s="352"/>
      <c r="I650" s="613"/>
      <c r="J650" s="613"/>
    </row>
    <row r="651" spans="1:10" ht="12.75">
      <c r="A651" s="445"/>
      <c r="B651" s="414"/>
      <c r="C651" s="420"/>
      <c r="D651" s="362" t="s">
        <v>726</v>
      </c>
      <c r="E651" s="352">
        <v>2412</v>
      </c>
      <c r="F651" s="350">
        <v>3000</v>
      </c>
      <c r="G651" s="351"/>
      <c r="H651" s="352"/>
      <c r="I651" s="613"/>
      <c r="J651" s="613"/>
    </row>
    <row r="652" spans="1:10" ht="12.75">
      <c r="A652" s="445"/>
      <c r="B652" s="414"/>
      <c r="C652" s="420"/>
      <c r="D652" s="362" t="s">
        <v>412</v>
      </c>
      <c r="E652" s="352">
        <v>600</v>
      </c>
      <c r="F652" s="350">
        <v>500</v>
      </c>
      <c r="G652" s="351"/>
      <c r="H652" s="352"/>
      <c r="I652" s="613"/>
      <c r="J652" s="613"/>
    </row>
    <row r="653" spans="1:10" ht="12.75">
      <c r="A653" s="445"/>
      <c r="B653" s="414"/>
      <c r="C653" s="420"/>
      <c r="D653" s="362" t="s">
        <v>414</v>
      </c>
      <c r="E653" s="352">
        <v>1680</v>
      </c>
      <c r="F653" s="350">
        <v>5000</v>
      </c>
      <c r="G653" s="351"/>
      <c r="H653" s="352"/>
      <c r="I653" s="613"/>
      <c r="J653" s="613"/>
    </row>
    <row r="654" spans="1:10" ht="12.75">
      <c r="A654" s="445"/>
      <c r="B654" s="414"/>
      <c r="C654" s="420"/>
      <c r="D654" s="362" t="s">
        <v>415</v>
      </c>
      <c r="E654" s="352">
        <v>6251</v>
      </c>
      <c r="F654" s="350"/>
      <c r="G654" s="351"/>
      <c r="H654" s="352"/>
      <c r="I654" s="613"/>
      <c r="J654" s="613"/>
    </row>
    <row r="655" spans="1:10" ht="12.75">
      <c r="A655" s="445"/>
      <c r="B655" s="414"/>
      <c r="C655" s="420"/>
      <c r="D655" s="362" t="s">
        <v>418</v>
      </c>
      <c r="E655" s="352">
        <v>1498</v>
      </c>
      <c r="F655" s="350">
        <v>3000</v>
      </c>
      <c r="G655" s="351"/>
      <c r="H655" s="352"/>
      <c r="I655" s="613"/>
      <c r="J655" s="613"/>
    </row>
    <row r="656" spans="1:10" ht="12.75">
      <c r="A656" s="445"/>
      <c r="B656" s="414"/>
      <c r="C656" s="420"/>
      <c r="D656" s="362" t="s">
        <v>728</v>
      </c>
      <c r="E656" s="352">
        <v>145</v>
      </c>
      <c r="F656" s="350">
        <v>100</v>
      </c>
      <c r="G656" s="351"/>
      <c r="H656" s="352"/>
      <c r="I656" s="613"/>
      <c r="J656" s="613"/>
    </row>
    <row r="657" spans="1:10" ht="12.75">
      <c r="A657" s="445"/>
      <c r="B657" s="414"/>
      <c r="C657" s="420"/>
      <c r="D657" s="362" t="s">
        <v>802</v>
      </c>
      <c r="E657" s="352">
        <v>455</v>
      </c>
      <c r="F657" s="350">
        <v>500</v>
      </c>
      <c r="G657" s="351"/>
      <c r="H657" s="352"/>
      <c r="I657" s="613"/>
      <c r="J657" s="613"/>
    </row>
    <row r="658" spans="1:10" ht="14.25" customHeight="1">
      <c r="A658" s="445"/>
      <c r="B658" s="414"/>
      <c r="C658" s="420"/>
      <c r="D658" s="362" t="s">
        <v>751</v>
      </c>
      <c r="E658" s="352">
        <v>0</v>
      </c>
      <c r="F658" s="350"/>
      <c r="G658" s="351"/>
      <c r="H658" s="352"/>
      <c r="I658" s="613"/>
      <c r="J658" s="613"/>
    </row>
    <row r="659" spans="1:10" ht="12.75">
      <c r="A659" s="445"/>
      <c r="B659" s="414"/>
      <c r="C659" s="420"/>
      <c r="D659" s="362" t="s">
        <v>732</v>
      </c>
      <c r="E659" s="352">
        <v>629</v>
      </c>
      <c r="F659" s="350">
        <v>1000</v>
      </c>
      <c r="G659" s="351"/>
      <c r="H659" s="352"/>
      <c r="I659" s="613"/>
      <c r="J659" s="613"/>
    </row>
    <row r="660" spans="1:10" ht="12.75">
      <c r="A660" s="445"/>
      <c r="B660" s="414"/>
      <c r="C660" s="420"/>
      <c r="D660" s="362" t="s">
        <v>753</v>
      </c>
      <c r="E660" s="352">
        <v>0</v>
      </c>
      <c r="F660" s="350"/>
      <c r="G660" s="351"/>
      <c r="H660" s="352"/>
      <c r="I660" s="613"/>
      <c r="J660" s="613"/>
    </row>
    <row r="661" spans="1:10" ht="12.75">
      <c r="A661" s="445"/>
      <c r="B661" s="414"/>
      <c r="C661" s="420"/>
      <c r="D661" s="371" t="s">
        <v>733</v>
      </c>
      <c r="E661" s="373">
        <v>1457</v>
      </c>
      <c r="F661" s="366">
        <v>2000</v>
      </c>
      <c r="G661" s="372"/>
      <c r="H661" s="373"/>
      <c r="I661" s="613"/>
      <c r="J661" s="613"/>
    </row>
    <row r="662" spans="1:10" ht="12.75">
      <c r="A662" s="445"/>
      <c r="B662" s="414"/>
      <c r="C662" s="420"/>
      <c r="D662" s="349" t="s">
        <v>734</v>
      </c>
      <c r="E662" s="360">
        <v>366</v>
      </c>
      <c r="F662" s="358">
        <v>1000</v>
      </c>
      <c r="G662" s="359"/>
      <c r="H662" s="360"/>
      <c r="I662" s="613"/>
      <c r="J662" s="613"/>
    </row>
    <row r="663" spans="1:10" ht="12.75">
      <c r="A663" s="445"/>
      <c r="B663" s="414"/>
      <c r="C663" s="420"/>
      <c r="D663" s="349" t="s">
        <v>736</v>
      </c>
      <c r="E663" s="360"/>
      <c r="F663" s="358">
        <v>50</v>
      </c>
      <c r="G663" s="359"/>
      <c r="H663" s="360"/>
      <c r="I663" s="613"/>
      <c r="J663" s="613"/>
    </row>
    <row r="664" spans="1:10" ht="12.75">
      <c r="A664" s="445"/>
      <c r="B664" s="414"/>
      <c r="C664" s="420"/>
      <c r="D664" s="362" t="s">
        <v>440</v>
      </c>
      <c r="E664" s="352">
        <v>949</v>
      </c>
      <c r="F664" s="350">
        <v>530</v>
      </c>
      <c r="G664" s="351"/>
      <c r="H664" s="352"/>
      <c r="I664" s="613"/>
      <c r="J664" s="613"/>
    </row>
    <row r="665" spans="1:10" ht="12.75">
      <c r="A665" s="445"/>
      <c r="B665" s="414"/>
      <c r="C665" s="420"/>
      <c r="D665" s="362" t="s">
        <v>738</v>
      </c>
      <c r="E665" s="352">
        <v>321</v>
      </c>
      <c r="F665" s="350">
        <v>0</v>
      </c>
      <c r="G665" s="351"/>
      <c r="H665" s="352"/>
      <c r="I665" s="613"/>
      <c r="J665" s="613"/>
    </row>
    <row r="666" spans="1:10" ht="12.75">
      <c r="A666" s="445"/>
      <c r="B666" s="414"/>
      <c r="C666" s="420"/>
      <c r="D666" s="362" t="s">
        <v>395</v>
      </c>
      <c r="E666" s="352">
        <v>2247</v>
      </c>
      <c r="F666" s="350">
        <v>1800</v>
      </c>
      <c r="G666" s="351"/>
      <c r="H666" s="352"/>
      <c r="I666" s="613"/>
      <c r="J666" s="613"/>
    </row>
    <row r="667" spans="1:10" ht="12.75">
      <c r="A667" s="445"/>
      <c r="B667" s="414"/>
      <c r="C667" s="420"/>
      <c r="D667" s="362" t="s">
        <v>444</v>
      </c>
      <c r="E667" s="352">
        <v>685</v>
      </c>
      <c r="F667" s="350">
        <v>600</v>
      </c>
      <c r="G667" s="351"/>
      <c r="H667" s="352"/>
      <c r="I667" s="613"/>
      <c r="J667" s="613"/>
    </row>
    <row r="668" spans="1:10" ht="12.75">
      <c r="A668" s="445"/>
      <c r="B668" s="414"/>
      <c r="C668" s="490" t="s">
        <v>488</v>
      </c>
      <c r="D668" s="369" t="s">
        <v>739</v>
      </c>
      <c r="E668" s="346">
        <f>SUM(E669:E670)</f>
        <v>1022</v>
      </c>
      <c r="F668" s="346">
        <f>SUM(F669:F670)</f>
        <v>826</v>
      </c>
      <c r="G668" s="346">
        <v>150</v>
      </c>
      <c r="H668" s="346">
        <v>940</v>
      </c>
      <c r="I668" s="613"/>
      <c r="J668" s="613"/>
    </row>
    <row r="669" spans="1:10" ht="12.75">
      <c r="A669" s="445"/>
      <c r="B669" s="414"/>
      <c r="C669" s="629"/>
      <c r="D669" s="362" t="s">
        <v>741</v>
      </c>
      <c r="E669" s="352">
        <v>865</v>
      </c>
      <c r="F669" s="350">
        <v>726</v>
      </c>
      <c r="G669" s="351"/>
      <c r="H669" s="352"/>
      <c r="I669" s="613"/>
      <c r="J669" s="613"/>
    </row>
    <row r="670" spans="1:10" ht="12.75">
      <c r="A670" s="445"/>
      <c r="B670" s="414"/>
      <c r="C670" s="629"/>
      <c r="D670" s="362" t="s">
        <v>453</v>
      </c>
      <c r="E670" s="352">
        <v>157</v>
      </c>
      <c r="F670" s="350">
        <v>100</v>
      </c>
      <c r="G670" s="351"/>
      <c r="H670" s="352"/>
      <c r="I670" s="613"/>
      <c r="J670" s="613"/>
    </row>
    <row r="671" spans="1:10" ht="12.75">
      <c r="A671" s="445"/>
      <c r="B671" s="414"/>
      <c r="C671" s="434" t="s">
        <v>638</v>
      </c>
      <c r="D671" s="435" t="s">
        <v>17</v>
      </c>
      <c r="E671" s="436">
        <f>SUM(E672:E672)</f>
        <v>0</v>
      </c>
      <c r="F671" s="436">
        <f>SUM(F672:F672)</f>
        <v>0</v>
      </c>
      <c r="G671" s="436">
        <f>SUM(G672:G672)</f>
        <v>0</v>
      </c>
      <c r="H671" s="436">
        <f>SUM(H672:H672)</f>
        <v>0</v>
      </c>
      <c r="I671" s="613"/>
      <c r="J671" s="613"/>
    </row>
    <row r="672" spans="1:10" ht="12.75">
      <c r="A672" s="445"/>
      <c r="B672" s="414"/>
      <c r="C672" s="629"/>
      <c r="D672" s="362" t="s">
        <v>797</v>
      </c>
      <c r="E672" s="352"/>
      <c r="F672" s="350">
        <v>0</v>
      </c>
      <c r="G672" s="351">
        <v>0</v>
      </c>
      <c r="H672" s="352">
        <v>0</v>
      </c>
      <c r="I672" s="613"/>
      <c r="J672" s="613"/>
    </row>
    <row r="673" spans="1:10" ht="12.75">
      <c r="A673" s="445"/>
      <c r="B673" s="414"/>
      <c r="C673" s="610" t="s">
        <v>803</v>
      </c>
      <c r="D673" s="610"/>
      <c r="E673" s="612">
        <f>SUM(E674)</f>
        <v>58228</v>
      </c>
      <c r="F673" s="612">
        <f>SUM(F674)</f>
        <v>54512</v>
      </c>
      <c r="G673" s="612">
        <f>SUM(G674)</f>
        <v>54512</v>
      </c>
      <c r="H673" s="612">
        <f>SUM(H674)</f>
        <v>54512</v>
      </c>
      <c r="I673" s="607"/>
      <c r="J673" s="607"/>
    </row>
    <row r="674" spans="1:10" ht="12.75">
      <c r="A674" s="445"/>
      <c r="B674" s="414"/>
      <c r="C674" s="415" t="s">
        <v>288</v>
      </c>
      <c r="D674" s="416" t="s">
        <v>5</v>
      </c>
      <c r="E674" s="417">
        <f>SUM(E675+E679+E684+E698)</f>
        <v>58228</v>
      </c>
      <c r="F674" s="417">
        <f>SUM(F675+F679+F684+F698)</f>
        <v>54512</v>
      </c>
      <c r="G674" s="417">
        <f>SUM(G675+G679+G684+G698)</f>
        <v>54512</v>
      </c>
      <c r="H674" s="417">
        <f>SUM(H675+H679+H684+H698)</f>
        <v>54512</v>
      </c>
      <c r="I674" s="607"/>
      <c r="J674" s="607"/>
    </row>
    <row r="675" spans="1:13" ht="12.75">
      <c r="A675" s="445"/>
      <c r="B675" s="414"/>
      <c r="C675" s="420" t="s">
        <v>369</v>
      </c>
      <c r="D675" s="343" t="s">
        <v>513</v>
      </c>
      <c r="E675" s="346">
        <f>SUM(E676:E678)</f>
        <v>29954</v>
      </c>
      <c r="F675" s="346">
        <f>SUM(F676:F678)</f>
        <v>28835</v>
      </c>
      <c r="G675" s="346">
        <v>28835</v>
      </c>
      <c r="H675" s="346">
        <v>28835</v>
      </c>
      <c r="I675" s="613"/>
      <c r="J675" s="613"/>
      <c r="M675" s="91"/>
    </row>
    <row r="676" spans="1:13" ht="12.75">
      <c r="A676" s="445"/>
      <c r="B676" s="414"/>
      <c r="C676" s="420"/>
      <c r="D676" s="349" t="s">
        <v>514</v>
      </c>
      <c r="E676" s="352">
        <v>27657</v>
      </c>
      <c r="F676" s="352">
        <v>28000</v>
      </c>
      <c r="G676" s="351"/>
      <c r="H676" s="352"/>
      <c r="I676" s="613"/>
      <c r="J676" s="613"/>
      <c r="M676" s="91"/>
    </row>
    <row r="677" spans="1:13" ht="12.75">
      <c r="A677" s="445"/>
      <c r="B677" s="414"/>
      <c r="C677" s="420"/>
      <c r="D677" s="479" t="s">
        <v>721</v>
      </c>
      <c r="E677" s="352">
        <v>1912</v>
      </c>
      <c r="F677" s="352">
        <v>450</v>
      </c>
      <c r="G677" s="351"/>
      <c r="H677" s="352"/>
      <c r="I677" s="613"/>
      <c r="J677" s="613"/>
      <c r="M677" s="91"/>
    </row>
    <row r="678" spans="1:13" ht="12.75">
      <c r="A678" s="445"/>
      <c r="B678" s="414"/>
      <c r="C678" s="420"/>
      <c r="D678" s="479" t="s">
        <v>591</v>
      </c>
      <c r="E678" s="352">
        <v>385</v>
      </c>
      <c r="F678" s="352">
        <v>385</v>
      </c>
      <c r="G678" s="351"/>
      <c r="H678" s="352"/>
      <c r="I678" s="613"/>
      <c r="J678" s="613"/>
      <c r="M678" s="91"/>
    </row>
    <row r="679" spans="1:10" ht="12.75">
      <c r="A679" s="445"/>
      <c r="B679" s="414"/>
      <c r="C679" s="420" t="s">
        <v>373</v>
      </c>
      <c r="D679" s="343" t="s">
        <v>519</v>
      </c>
      <c r="E679" s="357">
        <f>SUM(E680:E683)</f>
        <v>10329</v>
      </c>
      <c r="F679" s="357">
        <f>SUM(F680:F683)</f>
        <v>10150</v>
      </c>
      <c r="G679" s="357">
        <v>10150</v>
      </c>
      <c r="H679" s="357">
        <v>10150</v>
      </c>
      <c r="I679" s="613"/>
      <c r="J679" s="613"/>
    </row>
    <row r="680" spans="1:10" ht="12.75">
      <c r="A680" s="445"/>
      <c r="B680" s="414"/>
      <c r="C680" s="420"/>
      <c r="D680" s="479" t="s">
        <v>722</v>
      </c>
      <c r="E680" s="360">
        <v>1328</v>
      </c>
      <c r="F680" s="360">
        <v>1290</v>
      </c>
      <c r="G680" s="359"/>
      <c r="H680" s="360"/>
      <c r="I680" s="613"/>
      <c r="J680" s="613"/>
    </row>
    <row r="681" spans="1:10" ht="12.75">
      <c r="A681" s="445"/>
      <c r="B681" s="414"/>
      <c r="C681" s="420"/>
      <c r="D681" s="479" t="s">
        <v>723</v>
      </c>
      <c r="E681" s="360">
        <v>494</v>
      </c>
      <c r="F681" s="360">
        <v>730</v>
      </c>
      <c r="G681" s="359"/>
      <c r="H681" s="360"/>
      <c r="I681" s="613"/>
      <c r="J681" s="613"/>
    </row>
    <row r="682" spans="1:10" ht="12.75">
      <c r="A682" s="445"/>
      <c r="B682" s="414"/>
      <c r="C682" s="420"/>
      <c r="D682" s="349" t="s">
        <v>724</v>
      </c>
      <c r="E682" s="360">
        <v>1157</v>
      </c>
      <c r="F682" s="360">
        <v>864</v>
      </c>
      <c r="G682" s="359"/>
      <c r="H682" s="360"/>
      <c r="I682" s="613"/>
      <c r="J682" s="613"/>
    </row>
    <row r="683" spans="1:10" ht="12.75">
      <c r="A683" s="445"/>
      <c r="B683" s="414"/>
      <c r="C683" s="420"/>
      <c r="D683" s="362" t="s">
        <v>725</v>
      </c>
      <c r="E683" s="358">
        <v>7350</v>
      </c>
      <c r="F683" s="358">
        <v>7266</v>
      </c>
      <c r="G683" s="363"/>
      <c r="H683" s="358"/>
      <c r="I683" s="613"/>
      <c r="J683" s="613"/>
    </row>
    <row r="684" spans="1:10" ht="12.75">
      <c r="A684" s="445"/>
      <c r="B684" s="414"/>
      <c r="C684" s="420" t="s">
        <v>289</v>
      </c>
      <c r="D684" s="343" t="s">
        <v>290</v>
      </c>
      <c r="E684" s="357">
        <f>SUM(E685:E697)</f>
        <v>17072</v>
      </c>
      <c r="F684" s="357">
        <f>SUM(F685:F697)</f>
        <v>15462</v>
      </c>
      <c r="G684" s="357">
        <v>15462</v>
      </c>
      <c r="H684" s="357">
        <v>15462</v>
      </c>
      <c r="I684" s="613"/>
      <c r="J684" s="613"/>
    </row>
    <row r="685" spans="1:10" ht="12.75">
      <c r="A685" s="445"/>
      <c r="B685" s="414"/>
      <c r="C685" s="629"/>
      <c r="D685" s="362" t="s">
        <v>410</v>
      </c>
      <c r="E685" s="352">
        <v>8959</v>
      </c>
      <c r="F685" s="350">
        <v>9000</v>
      </c>
      <c r="G685" s="351"/>
      <c r="H685" s="352"/>
      <c r="I685" s="613"/>
      <c r="J685" s="613"/>
    </row>
    <row r="686" spans="1:10" ht="12.75">
      <c r="A686" s="445"/>
      <c r="B686" s="414"/>
      <c r="C686" s="629"/>
      <c r="D686" s="362" t="s">
        <v>726</v>
      </c>
      <c r="E686" s="352">
        <v>1672</v>
      </c>
      <c r="F686" s="350">
        <v>1660</v>
      </c>
      <c r="G686" s="351"/>
      <c r="H686" s="352"/>
      <c r="I686" s="613"/>
      <c r="J686" s="613"/>
    </row>
    <row r="687" spans="1:10" ht="12.75">
      <c r="A687" s="445"/>
      <c r="B687" s="414"/>
      <c r="C687" s="629"/>
      <c r="D687" s="362" t="s">
        <v>412</v>
      </c>
      <c r="E687" s="352">
        <v>322</v>
      </c>
      <c r="F687" s="350">
        <v>300</v>
      </c>
      <c r="G687" s="351"/>
      <c r="H687" s="352"/>
      <c r="I687" s="613"/>
      <c r="J687" s="613"/>
    </row>
    <row r="688" spans="1:10" ht="12.75">
      <c r="A688" s="445"/>
      <c r="B688" s="414"/>
      <c r="C688" s="629"/>
      <c r="D688" s="362" t="s">
        <v>414</v>
      </c>
      <c r="E688" s="352">
        <v>0</v>
      </c>
      <c r="F688" s="350"/>
      <c r="G688" s="351"/>
      <c r="H688" s="352"/>
      <c r="I688" s="613"/>
      <c r="J688" s="613"/>
    </row>
    <row r="689" spans="1:10" ht="12.75">
      <c r="A689" s="445"/>
      <c r="B689" s="414"/>
      <c r="C689" s="629"/>
      <c r="D689" s="362" t="s">
        <v>727</v>
      </c>
      <c r="E689" s="352">
        <v>0</v>
      </c>
      <c r="F689" s="350"/>
      <c r="G689" s="351"/>
      <c r="H689" s="352"/>
      <c r="I689" s="613"/>
      <c r="J689" s="613"/>
    </row>
    <row r="690" spans="1:10" ht="12.75">
      <c r="A690" s="445"/>
      <c r="B690" s="414"/>
      <c r="C690" s="629"/>
      <c r="D690" s="362" t="s">
        <v>418</v>
      </c>
      <c r="E690" s="352">
        <v>2404</v>
      </c>
      <c r="F690" s="350">
        <v>995</v>
      </c>
      <c r="G690" s="351"/>
      <c r="H690" s="352"/>
      <c r="I690" s="613"/>
      <c r="J690" s="613"/>
    </row>
    <row r="691" spans="1:10" ht="12.75">
      <c r="A691" s="445"/>
      <c r="B691" s="414"/>
      <c r="C691" s="629"/>
      <c r="D691" s="362" t="s">
        <v>729</v>
      </c>
      <c r="E691" s="352">
        <v>515</v>
      </c>
      <c r="F691" s="350">
        <v>333</v>
      </c>
      <c r="G691" s="351"/>
      <c r="H691" s="352"/>
      <c r="I691" s="613"/>
      <c r="J691" s="613"/>
    </row>
    <row r="692" spans="1:10" ht="12.75">
      <c r="A692" s="445"/>
      <c r="B692" s="414"/>
      <c r="C692" s="629"/>
      <c r="D692" s="362" t="s">
        <v>733</v>
      </c>
      <c r="E692" s="352">
        <v>610</v>
      </c>
      <c r="F692" s="350">
        <v>920</v>
      </c>
      <c r="G692" s="351"/>
      <c r="H692" s="352"/>
      <c r="I692" s="613"/>
      <c r="J692" s="613"/>
    </row>
    <row r="693" spans="1:10" ht="12.75">
      <c r="A693" s="445"/>
      <c r="B693" s="414"/>
      <c r="C693" s="629"/>
      <c r="D693" s="362" t="s">
        <v>735</v>
      </c>
      <c r="E693" s="352">
        <v>57</v>
      </c>
      <c r="F693" s="350"/>
      <c r="G693" s="351"/>
      <c r="H693" s="352"/>
      <c r="I693" s="613"/>
      <c r="J693" s="613"/>
    </row>
    <row r="694" spans="1:10" ht="12.75">
      <c r="A694" s="445"/>
      <c r="B694" s="414"/>
      <c r="C694" s="629"/>
      <c r="D694" s="362" t="s">
        <v>440</v>
      </c>
      <c r="E694" s="352">
        <v>526</v>
      </c>
      <c r="F694" s="350">
        <v>332</v>
      </c>
      <c r="G694" s="351"/>
      <c r="H694" s="352"/>
      <c r="I694" s="613"/>
      <c r="J694" s="613"/>
    </row>
    <row r="695" spans="1:10" ht="12.75">
      <c r="A695" s="445"/>
      <c r="B695" s="414"/>
      <c r="C695" s="629"/>
      <c r="D695" s="362" t="s">
        <v>738</v>
      </c>
      <c r="E695" s="352">
        <v>261</v>
      </c>
      <c r="F695" s="350">
        <v>332</v>
      </c>
      <c r="G695" s="351"/>
      <c r="H695" s="352"/>
      <c r="I695" s="613"/>
      <c r="J695" s="613"/>
    </row>
    <row r="696" spans="1:10" ht="12.75">
      <c r="A696" s="445"/>
      <c r="B696" s="414"/>
      <c r="C696" s="629"/>
      <c r="D696" s="362" t="s">
        <v>395</v>
      </c>
      <c r="E696" s="352">
        <v>1426</v>
      </c>
      <c r="F696" s="350">
        <v>1260</v>
      </c>
      <c r="G696" s="351"/>
      <c r="H696" s="352"/>
      <c r="I696" s="613"/>
      <c r="J696" s="613"/>
    </row>
    <row r="697" spans="1:10" ht="12.75">
      <c r="A697" s="445"/>
      <c r="B697" s="414"/>
      <c r="C697" s="629"/>
      <c r="D697" s="362" t="s">
        <v>444</v>
      </c>
      <c r="E697" s="352">
        <v>320</v>
      </c>
      <c r="F697" s="350">
        <v>330</v>
      </c>
      <c r="G697" s="351"/>
      <c r="H697" s="352"/>
      <c r="I697" s="613"/>
      <c r="J697" s="613"/>
    </row>
    <row r="698" spans="1:10" ht="12.75">
      <c r="A698" s="445"/>
      <c r="B698" s="414"/>
      <c r="C698" s="490" t="s">
        <v>744</v>
      </c>
      <c r="D698" s="369" t="s">
        <v>623</v>
      </c>
      <c r="E698" s="346">
        <f>SUM(E699:E700)</f>
        <v>873</v>
      </c>
      <c r="F698" s="346">
        <f>SUM(F699:F700)</f>
        <v>65</v>
      </c>
      <c r="G698" s="346">
        <v>65</v>
      </c>
      <c r="H698" s="346">
        <v>65</v>
      </c>
      <c r="I698" s="613"/>
      <c r="J698" s="613"/>
    </row>
    <row r="699" spans="1:10" ht="12.75">
      <c r="A699" s="445"/>
      <c r="B699" s="414"/>
      <c r="C699" s="629"/>
      <c r="D699" s="362" t="s">
        <v>741</v>
      </c>
      <c r="E699" s="352">
        <v>699</v>
      </c>
      <c r="F699" s="350"/>
      <c r="G699" s="351"/>
      <c r="H699" s="352"/>
      <c r="I699" s="613"/>
      <c r="J699" s="613"/>
    </row>
    <row r="700" spans="1:10" ht="12.75">
      <c r="A700" s="445"/>
      <c r="B700" s="414"/>
      <c r="C700" s="629"/>
      <c r="D700" s="362" t="s">
        <v>453</v>
      </c>
      <c r="E700" s="352">
        <v>174</v>
      </c>
      <c r="F700" s="350">
        <v>65</v>
      </c>
      <c r="G700" s="351"/>
      <c r="H700" s="352"/>
      <c r="I700" s="613"/>
      <c r="J700" s="613"/>
    </row>
    <row r="701" spans="1:10" ht="12.75">
      <c r="A701" s="445"/>
      <c r="B701" s="414"/>
      <c r="C701" s="610" t="s">
        <v>804</v>
      </c>
      <c r="D701" s="610"/>
      <c r="E701" s="612">
        <f>SUM(E702)</f>
        <v>71894</v>
      </c>
      <c r="F701" s="612">
        <f>SUM(F702)</f>
        <v>67830</v>
      </c>
      <c r="G701" s="612">
        <f>SUM(G702)</f>
        <v>72840</v>
      </c>
      <c r="H701" s="612">
        <f>SUM(H702)</f>
        <v>81270</v>
      </c>
      <c r="I701" s="607"/>
      <c r="J701" s="607"/>
    </row>
    <row r="702" spans="1:10" ht="12.75">
      <c r="A702" s="445"/>
      <c r="B702" s="414"/>
      <c r="C702" s="415" t="s">
        <v>288</v>
      </c>
      <c r="D702" s="416" t="s">
        <v>5</v>
      </c>
      <c r="E702" s="417">
        <f>SUM(E703+E707+E712+E726)</f>
        <v>71894</v>
      </c>
      <c r="F702" s="417">
        <f>SUM(F703+F707+F712+F726)</f>
        <v>67830</v>
      </c>
      <c r="G702" s="417">
        <f>SUM(G703+G707+G712+G726)</f>
        <v>72840</v>
      </c>
      <c r="H702" s="417">
        <f>SUM(H703+H707+H712+H726)</f>
        <v>81270</v>
      </c>
      <c r="I702" s="607"/>
      <c r="J702" s="607"/>
    </row>
    <row r="703" spans="1:13" ht="12.75">
      <c r="A703" s="445"/>
      <c r="B703" s="414"/>
      <c r="C703" s="420" t="s">
        <v>369</v>
      </c>
      <c r="D703" s="343" t="s">
        <v>513</v>
      </c>
      <c r="E703" s="346">
        <f>SUM(E704:E706)</f>
        <v>30889</v>
      </c>
      <c r="F703" s="346">
        <f>SUM(F704:F706)</f>
        <v>32900</v>
      </c>
      <c r="G703" s="346">
        <v>35200</v>
      </c>
      <c r="H703" s="346">
        <v>37700</v>
      </c>
      <c r="I703" s="613"/>
      <c r="J703" s="613"/>
      <c r="M703" s="91"/>
    </row>
    <row r="704" spans="1:13" ht="12.75">
      <c r="A704" s="445"/>
      <c r="B704" s="414"/>
      <c r="C704" s="420"/>
      <c r="D704" s="349" t="s">
        <v>514</v>
      </c>
      <c r="E704" s="352">
        <v>26828</v>
      </c>
      <c r="F704" s="350">
        <v>29640</v>
      </c>
      <c r="G704" s="351"/>
      <c r="H704" s="352"/>
      <c r="I704" s="613"/>
      <c r="J704" s="613"/>
      <c r="M704" s="91"/>
    </row>
    <row r="705" spans="1:13" ht="12.75">
      <c r="A705" s="445"/>
      <c r="B705" s="414"/>
      <c r="C705" s="420"/>
      <c r="D705" s="479" t="s">
        <v>721</v>
      </c>
      <c r="E705" s="352">
        <v>3881</v>
      </c>
      <c r="F705" s="350">
        <v>2800</v>
      </c>
      <c r="G705" s="351"/>
      <c r="H705" s="352"/>
      <c r="I705" s="613"/>
      <c r="J705" s="613"/>
      <c r="M705" s="91"/>
    </row>
    <row r="706" spans="1:13" ht="12.75">
      <c r="A706" s="445"/>
      <c r="B706" s="414"/>
      <c r="C706" s="420"/>
      <c r="D706" s="479" t="s">
        <v>591</v>
      </c>
      <c r="E706" s="352">
        <v>180</v>
      </c>
      <c r="F706" s="350">
        <v>460</v>
      </c>
      <c r="G706" s="351"/>
      <c r="H706" s="352"/>
      <c r="I706" s="613"/>
      <c r="J706" s="613"/>
      <c r="M706" s="91"/>
    </row>
    <row r="707" spans="1:10" ht="12.75">
      <c r="A707" s="445"/>
      <c r="B707" s="414"/>
      <c r="C707" s="420" t="s">
        <v>373</v>
      </c>
      <c r="D707" s="343" t="s">
        <v>519</v>
      </c>
      <c r="E707" s="357">
        <f>SUM(E708:E711)</f>
        <v>10845</v>
      </c>
      <c r="F707" s="357">
        <f>SUM(F708:F711)</f>
        <v>11580</v>
      </c>
      <c r="G707" s="357">
        <v>12390</v>
      </c>
      <c r="H707" s="357">
        <v>13270</v>
      </c>
      <c r="I707" s="613"/>
      <c r="J707" s="613"/>
    </row>
    <row r="708" spans="1:10" ht="12.75">
      <c r="A708" s="445"/>
      <c r="B708" s="414"/>
      <c r="C708" s="420"/>
      <c r="D708" s="479" t="s">
        <v>722</v>
      </c>
      <c r="E708" s="360">
        <v>1606</v>
      </c>
      <c r="F708" s="358">
        <v>1740</v>
      </c>
      <c r="G708" s="359"/>
      <c r="H708" s="360"/>
      <c r="I708" s="613"/>
      <c r="J708" s="613"/>
    </row>
    <row r="709" spans="1:10" ht="12.75">
      <c r="A709" s="445"/>
      <c r="B709" s="414"/>
      <c r="C709" s="420"/>
      <c r="D709" s="479" t="s">
        <v>723</v>
      </c>
      <c r="E709" s="360"/>
      <c r="F709" s="358"/>
      <c r="G709" s="359"/>
      <c r="H709" s="360"/>
      <c r="I709" s="613"/>
      <c r="J709" s="613"/>
    </row>
    <row r="710" spans="1:10" ht="12.75">
      <c r="A710" s="445"/>
      <c r="B710" s="414"/>
      <c r="C710" s="420"/>
      <c r="D710" s="349" t="s">
        <v>724</v>
      </c>
      <c r="E710" s="360">
        <v>1483</v>
      </c>
      <c r="F710" s="358">
        <v>1550</v>
      </c>
      <c r="G710" s="359"/>
      <c r="H710" s="360"/>
      <c r="I710" s="613"/>
      <c r="J710" s="613"/>
    </row>
    <row r="711" spans="1:10" ht="12.75">
      <c r="A711" s="445"/>
      <c r="B711" s="414"/>
      <c r="C711" s="420"/>
      <c r="D711" s="362" t="s">
        <v>725</v>
      </c>
      <c r="E711" s="358">
        <v>7756</v>
      </c>
      <c r="F711" s="358">
        <v>8290</v>
      </c>
      <c r="G711" s="363"/>
      <c r="H711" s="358"/>
      <c r="I711" s="613"/>
      <c r="J711" s="613"/>
    </row>
    <row r="712" spans="1:10" ht="12.75">
      <c r="A712" s="445"/>
      <c r="B712" s="414"/>
      <c r="C712" s="420" t="s">
        <v>289</v>
      </c>
      <c r="D712" s="343" t="s">
        <v>290</v>
      </c>
      <c r="E712" s="357">
        <f>SUM(E713:E725)</f>
        <v>30047</v>
      </c>
      <c r="F712" s="357">
        <f>SUM(F713:F725)</f>
        <v>23120</v>
      </c>
      <c r="G712" s="357">
        <v>25000</v>
      </c>
      <c r="H712" s="357">
        <v>30000</v>
      </c>
      <c r="I712" s="613"/>
      <c r="J712" s="613"/>
    </row>
    <row r="713" spans="1:10" ht="12.75">
      <c r="A713" s="445"/>
      <c r="B713" s="414"/>
      <c r="C713" s="629"/>
      <c r="D713" s="362" t="s">
        <v>410</v>
      </c>
      <c r="E713" s="352">
        <v>10368</v>
      </c>
      <c r="F713" s="350">
        <v>10800</v>
      </c>
      <c r="G713" s="351"/>
      <c r="H713" s="352"/>
      <c r="I713" s="613"/>
      <c r="J713" s="613"/>
    </row>
    <row r="714" spans="1:10" ht="12.75">
      <c r="A714" s="445"/>
      <c r="B714" s="414"/>
      <c r="C714" s="629"/>
      <c r="D714" s="362" t="s">
        <v>726</v>
      </c>
      <c r="E714" s="352">
        <v>2132</v>
      </c>
      <c r="F714" s="350">
        <v>2500</v>
      </c>
      <c r="G714" s="351"/>
      <c r="H714" s="352"/>
      <c r="I714" s="613"/>
      <c r="J714" s="613"/>
    </row>
    <row r="715" spans="1:10" ht="12.75">
      <c r="A715" s="445"/>
      <c r="B715" s="414"/>
      <c r="C715" s="629"/>
      <c r="D715" s="362" t="s">
        <v>412</v>
      </c>
      <c r="E715" s="352">
        <v>583</v>
      </c>
      <c r="F715" s="350">
        <v>600</v>
      </c>
      <c r="G715" s="351"/>
      <c r="H715" s="352"/>
      <c r="I715" s="613"/>
      <c r="J715" s="613"/>
    </row>
    <row r="716" spans="1:10" ht="12.75">
      <c r="A716" s="445"/>
      <c r="B716" s="414"/>
      <c r="C716" s="629"/>
      <c r="D716" s="362" t="s">
        <v>414</v>
      </c>
      <c r="E716" s="352">
        <v>4289</v>
      </c>
      <c r="F716" s="350">
        <v>1500</v>
      </c>
      <c r="G716" s="351"/>
      <c r="H716" s="352"/>
      <c r="I716" s="613"/>
      <c r="J716" s="613"/>
    </row>
    <row r="717" spans="1:10" ht="12.75">
      <c r="A717" s="445"/>
      <c r="B717" s="414"/>
      <c r="C717" s="629"/>
      <c r="D717" s="362" t="s">
        <v>727</v>
      </c>
      <c r="E717" s="352">
        <v>0</v>
      </c>
      <c r="F717" s="350">
        <v>800</v>
      </c>
      <c r="G717" s="351"/>
      <c r="H717" s="352"/>
      <c r="I717" s="613"/>
      <c r="J717" s="613"/>
    </row>
    <row r="718" spans="1:10" ht="12.75">
      <c r="A718" s="445"/>
      <c r="B718" s="414"/>
      <c r="C718" s="629"/>
      <c r="D718" s="362" t="s">
        <v>418</v>
      </c>
      <c r="E718" s="352">
        <v>2553</v>
      </c>
      <c r="F718" s="350">
        <v>2000</v>
      </c>
      <c r="G718" s="351"/>
      <c r="H718" s="352"/>
      <c r="I718" s="613"/>
      <c r="J718" s="613"/>
    </row>
    <row r="719" spans="1:10" ht="12.75">
      <c r="A719" s="445"/>
      <c r="B719" s="414"/>
      <c r="C719" s="629"/>
      <c r="D719" s="362" t="s">
        <v>729</v>
      </c>
      <c r="E719" s="352">
        <v>317</v>
      </c>
      <c r="F719" s="350">
        <v>500</v>
      </c>
      <c r="G719" s="351"/>
      <c r="H719" s="352"/>
      <c r="I719" s="613"/>
      <c r="J719" s="613"/>
    </row>
    <row r="720" spans="1:10" ht="12.75">
      <c r="A720" s="445"/>
      <c r="B720" s="414"/>
      <c r="C720" s="629"/>
      <c r="D720" s="362" t="s">
        <v>733</v>
      </c>
      <c r="E720" s="352">
        <v>517</v>
      </c>
      <c r="F720" s="350">
        <v>600</v>
      </c>
      <c r="G720" s="351"/>
      <c r="H720" s="352"/>
      <c r="I720" s="613"/>
      <c r="J720" s="613"/>
    </row>
    <row r="721" spans="1:10" ht="12.75">
      <c r="A721" s="445"/>
      <c r="B721" s="414"/>
      <c r="C721" s="629"/>
      <c r="D721" s="362" t="s">
        <v>734</v>
      </c>
      <c r="E721" s="352">
        <v>6296</v>
      </c>
      <c r="F721" s="350">
        <v>800</v>
      </c>
      <c r="G721" s="351"/>
      <c r="H721" s="352"/>
      <c r="I721" s="613"/>
      <c r="J721" s="613"/>
    </row>
    <row r="722" spans="1:10" ht="12.75">
      <c r="A722" s="445"/>
      <c r="B722" s="414"/>
      <c r="C722" s="629"/>
      <c r="D722" s="362" t="s">
        <v>440</v>
      </c>
      <c r="E722" s="352">
        <v>969</v>
      </c>
      <c r="F722" s="350">
        <v>800</v>
      </c>
      <c r="G722" s="351"/>
      <c r="H722" s="352"/>
      <c r="I722" s="613"/>
      <c r="J722" s="613"/>
    </row>
    <row r="723" spans="1:10" ht="12.75">
      <c r="A723" s="445"/>
      <c r="B723" s="414"/>
      <c r="C723" s="629"/>
      <c r="D723" s="362" t="s">
        <v>738</v>
      </c>
      <c r="E723" s="352">
        <v>502</v>
      </c>
      <c r="F723" s="350">
        <v>700</v>
      </c>
      <c r="G723" s="351"/>
      <c r="H723" s="352"/>
      <c r="I723" s="613"/>
      <c r="J723" s="613"/>
    </row>
    <row r="724" spans="1:10" ht="12.75">
      <c r="A724" s="445"/>
      <c r="B724" s="414"/>
      <c r="C724" s="629"/>
      <c r="D724" s="362" t="s">
        <v>395</v>
      </c>
      <c r="E724" s="352">
        <v>1171</v>
      </c>
      <c r="F724" s="350">
        <v>1100</v>
      </c>
      <c r="G724" s="351"/>
      <c r="H724" s="352"/>
      <c r="I724" s="613"/>
      <c r="J724" s="613"/>
    </row>
    <row r="725" spans="1:10" ht="12.75">
      <c r="A725" s="445"/>
      <c r="B725" s="414"/>
      <c r="C725" s="629"/>
      <c r="D725" s="362" t="s">
        <v>444</v>
      </c>
      <c r="E725" s="352">
        <v>350</v>
      </c>
      <c r="F725" s="350">
        <v>420</v>
      </c>
      <c r="G725" s="351"/>
      <c r="H725" s="352"/>
      <c r="I725" s="613"/>
      <c r="J725" s="613"/>
    </row>
    <row r="726" spans="1:10" ht="12.75">
      <c r="A726" s="445"/>
      <c r="B726" s="414"/>
      <c r="C726" s="490" t="s">
        <v>488</v>
      </c>
      <c r="D726" s="369" t="s">
        <v>739</v>
      </c>
      <c r="E726" s="346">
        <f>SUM(E727:E728)</f>
        <v>113</v>
      </c>
      <c r="F726" s="346">
        <f>SUM(F727:F728)</f>
        <v>230</v>
      </c>
      <c r="G726" s="346">
        <v>250</v>
      </c>
      <c r="H726" s="346">
        <v>300</v>
      </c>
      <c r="I726" s="613"/>
      <c r="J726" s="613"/>
    </row>
    <row r="727" spans="1:10" ht="12.75">
      <c r="A727" s="445"/>
      <c r="B727" s="414"/>
      <c r="C727" s="629"/>
      <c r="D727" s="362" t="s">
        <v>741</v>
      </c>
      <c r="E727" s="352"/>
      <c r="F727" s="350"/>
      <c r="G727" s="351"/>
      <c r="H727" s="352"/>
      <c r="I727" s="613"/>
      <c r="J727" s="613"/>
    </row>
    <row r="728" spans="1:10" ht="12.75">
      <c r="A728" s="445"/>
      <c r="B728" s="414"/>
      <c r="C728" s="629"/>
      <c r="D728" s="362" t="s">
        <v>453</v>
      </c>
      <c r="E728" s="352">
        <v>113</v>
      </c>
      <c r="F728" s="350">
        <v>230</v>
      </c>
      <c r="G728" s="351"/>
      <c r="H728" s="352"/>
      <c r="I728" s="613"/>
      <c r="J728" s="613"/>
    </row>
    <row r="729" spans="1:10" ht="12.75">
      <c r="A729" s="445"/>
      <c r="B729" s="414"/>
      <c r="C729" s="610" t="s">
        <v>805</v>
      </c>
      <c r="D729" s="610"/>
      <c r="E729" s="612">
        <f>SUM(E730)</f>
        <v>46345</v>
      </c>
      <c r="F729" s="612">
        <f>SUM(F730)</f>
        <v>54394</v>
      </c>
      <c r="G729" s="612">
        <f>SUM(G730)</f>
        <v>62484</v>
      </c>
      <c r="H729" s="612">
        <f>SUM(H730)</f>
        <v>63295</v>
      </c>
      <c r="I729" s="607"/>
      <c r="J729" s="607"/>
    </row>
    <row r="730" spans="1:10" ht="12.75">
      <c r="A730" s="445"/>
      <c r="B730" s="414"/>
      <c r="C730" s="415" t="s">
        <v>288</v>
      </c>
      <c r="D730" s="416" t="s">
        <v>5</v>
      </c>
      <c r="E730" s="417">
        <f>SUM(E731+E735+E740+E757)</f>
        <v>46345</v>
      </c>
      <c r="F730" s="417">
        <f>SUM(F731+F735+F740+F757)</f>
        <v>54394</v>
      </c>
      <c r="G730" s="417">
        <f>SUM(G731+G735+G740+G757)</f>
        <v>62484</v>
      </c>
      <c r="H730" s="417">
        <f>SUM(H731+H735+H740+H757)</f>
        <v>63295</v>
      </c>
      <c r="I730" s="607"/>
      <c r="J730" s="607"/>
    </row>
    <row r="731" spans="1:13" ht="12.75">
      <c r="A731" s="445"/>
      <c r="B731" s="414"/>
      <c r="C731" s="420" t="s">
        <v>369</v>
      </c>
      <c r="D731" s="343" t="s">
        <v>513</v>
      </c>
      <c r="E731" s="346">
        <f>SUM(E732:E734)</f>
        <v>27853</v>
      </c>
      <c r="F731" s="346">
        <f>SUM(F732:F734)</f>
        <v>29640</v>
      </c>
      <c r="G731" s="346">
        <v>30140</v>
      </c>
      <c r="H731" s="346">
        <v>30740</v>
      </c>
      <c r="I731" s="613"/>
      <c r="J731" s="613"/>
      <c r="M731" s="91"/>
    </row>
    <row r="732" spans="1:13" ht="12.75">
      <c r="A732" s="445"/>
      <c r="B732" s="414"/>
      <c r="C732" s="420"/>
      <c r="D732" s="349" t="s">
        <v>514</v>
      </c>
      <c r="E732" s="352">
        <v>26155</v>
      </c>
      <c r="F732" s="350">
        <v>29040</v>
      </c>
      <c r="G732" s="351"/>
      <c r="H732" s="352"/>
      <c r="I732" s="613"/>
      <c r="J732" s="613"/>
      <c r="M732" s="91"/>
    </row>
    <row r="733" spans="1:13" ht="12.75">
      <c r="A733" s="445"/>
      <c r="B733" s="414"/>
      <c r="C733" s="420"/>
      <c r="D733" s="479" t="s">
        <v>721</v>
      </c>
      <c r="E733" s="352">
        <v>1698</v>
      </c>
      <c r="F733" s="350">
        <v>600</v>
      </c>
      <c r="G733" s="351"/>
      <c r="H733" s="352"/>
      <c r="I733" s="613"/>
      <c r="J733" s="613"/>
      <c r="M733" s="91"/>
    </row>
    <row r="734" spans="1:13" ht="12.75">
      <c r="A734" s="445"/>
      <c r="B734" s="414"/>
      <c r="C734" s="420"/>
      <c r="D734" s="479" t="s">
        <v>591</v>
      </c>
      <c r="E734" s="352">
        <v>0</v>
      </c>
      <c r="F734" s="350">
        <v>0</v>
      </c>
      <c r="G734" s="351"/>
      <c r="H734" s="352"/>
      <c r="I734" s="613"/>
      <c r="J734" s="613"/>
      <c r="M734" s="91"/>
    </row>
    <row r="735" spans="1:10" ht="12.75">
      <c r="A735" s="445"/>
      <c r="B735" s="414"/>
      <c r="C735" s="420" t="s">
        <v>373</v>
      </c>
      <c r="D735" s="343" t="s">
        <v>519</v>
      </c>
      <c r="E735" s="357">
        <f>SUM(E736:E739)</f>
        <v>9331</v>
      </c>
      <c r="F735" s="357">
        <f>SUM(F736:F739)</f>
        <v>10433</v>
      </c>
      <c r="G735" s="357">
        <v>10609</v>
      </c>
      <c r="H735" s="357">
        <v>10820</v>
      </c>
      <c r="I735" s="613"/>
      <c r="J735" s="613"/>
    </row>
    <row r="736" spans="1:10" ht="12.75">
      <c r="A736" s="445"/>
      <c r="B736" s="414"/>
      <c r="C736" s="420"/>
      <c r="D736" s="479" t="s">
        <v>722</v>
      </c>
      <c r="E736" s="360">
        <v>1086</v>
      </c>
      <c r="F736" s="358">
        <v>1100</v>
      </c>
      <c r="G736" s="359"/>
      <c r="H736" s="360"/>
      <c r="I736" s="613"/>
      <c r="J736" s="613"/>
    </row>
    <row r="737" spans="1:10" ht="12.75">
      <c r="A737" s="445"/>
      <c r="B737" s="414"/>
      <c r="C737" s="420"/>
      <c r="D737" s="479" t="s">
        <v>723</v>
      </c>
      <c r="E737" s="360">
        <v>0</v>
      </c>
      <c r="F737" s="358">
        <v>0</v>
      </c>
      <c r="G737" s="359"/>
      <c r="H737" s="360"/>
      <c r="I737" s="613"/>
      <c r="J737" s="613"/>
    </row>
    <row r="738" spans="1:10" ht="12.75">
      <c r="A738" s="445"/>
      <c r="B738" s="414"/>
      <c r="C738" s="420"/>
      <c r="D738" s="349" t="s">
        <v>724</v>
      </c>
      <c r="E738" s="360">
        <v>1703</v>
      </c>
      <c r="F738" s="358">
        <v>1864</v>
      </c>
      <c r="G738" s="359"/>
      <c r="H738" s="360"/>
      <c r="I738" s="613"/>
      <c r="J738" s="613"/>
    </row>
    <row r="739" spans="1:10" ht="12.75">
      <c r="A739" s="445"/>
      <c r="B739" s="414"/>
      <c r="C739" s="420"/>
      <c r="D739" s="362" t="s">
        <v>725</v>
      </c>
      <c r="E739" s="358">
        <v>6542</v>
      </c>
      <c r="F739" s="358">
        <v>7469</v>
      </c>
      <c r="G739" s="363"/>
      <c r="H739" s="358"/>
      <c r="I739" s="613"/>
      <c r="J739" s="613"/>
    </row>
    <row r="740" spans="1:10" ht="12.75">
      <c r="A740" s="445"/>
      <c r="B740" s="414"/>
      <c r="C740" s="420" t="s">
        <v>289</v>
      </c>
      <c r="D740" s="343" t="s">
        <v>290</v>
      </c>
      <c r="E740" s="357">
        <f>SUM(E741:E756)</f>
        <v>8985</v>
      </c>
      <c r="F740" s="357">
        <f>SUM(F741:F756)</f>
        <v>11941</v>
      </c>
      <c r="G740" s="357">
        <v>21315</v>
      </c>
      <c r="H740" s="357">
        <v>21315</v>
      </c>
      <c r="I740" s="613"/>
      <c r="J740" s="613"/>
    </row>
    <row r="741" spans="1:10" ht="12.75">
      <c r="A741" s="445"/>
      <c r="B741" s="414"/>
      <c r="C741" s="629"/>
      <c r="D741" s="362" t="s">
        <v>410</v>
      </c>
      <c r="E741" s="352">
        <v>1992</v>
      </c>
      <c r="F741" s="350">
        <v>4500</v>
      </c>
      <c r="G741" s="351"/>
      <c r="H741" s="352"/>
      <c r="I741" s="613"/>
      <c r="J741" s="613"/>
    </row>
    <row r="742" spans="1:10" ht="12.75">
      <c r="A742" s="445"/>
      <c r="B742" s="414"/>
      <c r="C742" s="629"/>
      <c r="D742" s="362" t="s">
        <v>726</v>
      </c>
      <c r="E742" s="352">
        <v>1678</v>
      </c>
      <c r="F742" s="350">
        <v>2070</v>
      </c>
      <c r="G742" s="351"/>
      <c r="H742" s="352"/>
      <c r="I742" s="613"/>
      <c r="J742" s="613"/>
    </row>
    <row r="743" spans="1:10" ht="12.75">
      <c r="A743" s="445"/>
      <c r="B743" s="414"/>
      <c r="C743" s="629"/>
      <c r="D743" s="362" t="s">
        <v>412</v>
      </c>
      <c r="E743" s="352">
        <v>321</v>
      </c>
      <c r="F743" s="350">
        <v>450</v>
      </c>
      <c r="G743" s="351"/>
      <c r="H743" s="352"/>
      <c r="I743" s="613"/>
      <c r="J743" s="613"/>
    </row>
    <row r="744" spans="1:10" ht="12.75">
      <c r="A744" s="445"/>
      <c r="B744" s="414"/>
      <c r="C744" s="629"/>
      <c r="D744" s="362" t="s">
        <v>414</v>
      </c>
      <c r="E744" s="352">
        <v>149</v>
      </c>
      <c r="F744" s="350"/>
      <c r="G744" s="351"/>
      <c r="H744" s="352"/>
      <c r="I744" s="613"/>
      <c r="J744" s="613"/>
    </row>
    <row r="745" spans="1:10" ht="12.75">
      <c r="A745" s="445"/>
      <c r="B745" s="414"/>
      <c r="C745" s="629"/>
      <c r="D745" s="362" t="s">
        <v>415</v>
      </c>
      <c r="E745" s="352">
        <v>0</v>
      </c>
      <c r="F745" s="350"/>
      <c r="G745" s="351"/>
      <c r="H745" s="352"/>
      <c r="I745" s="613"/>
      <c r="J745" s="613"/>
    </row>
    <row r="746" spans="1:10" ht="12.75">
      <c r="A746" s="445"/>
      <c r="B746" s="414"/>
      <c r="C746" s="629"/>
      <c r="D746" s="362" t="s">
        <v>418</v>
      </c>
      <c r="E746" s="352">
        <v>506</v>
      </c>
      <c r="F746" s="350">
        <v>800</v>
      </c>
      <c r="G746" s="351"/>
      <c r="H746" s="352"/>
      <c r="I746" s="613"/>
      <c r="J746" s="613"/>
    </row>
    <row r="747" spans="1:10" ht="12.75">
      <c r="A747" s="445"/>
      <c r="B747" s="414"/>
      <c r="C747" s="629"/>
      <c r="D747" s="362" t="s">
        <v>728</v>
      </c>
      <c r="E747" s="352">
        <v>34</v>
      </c>
      <c r="F747" s="350">
        <v>50</v>
      </c>
      <c r="G747" s="351"/>
      <c r="H747" s="352"/>
      <c r="I747" s="613"/>
      <c r="J747" s="613"/>
    </row>
    <row r="748" spans="1:10" ht="12.75">
      <c r="A748" s="445"/>
      <c r="B748" s="414"/>
      <c r="C748" s="629"/>
      <c r="D748" s="362" t="s">
        <v>729</v>
      </c>
      <c r="E748" s="352">
        <v>209</v>
      </c>
      <c r="F748" s="350">
        <v>235</v>
      </c>
      <c r="G748" s="351"/>
      <c r="H748" s="352"/>
      <c r="I748" s="613"/>
      <c r="J748" s="613"/>
    </row>
    <row r="749" spans="1:10" ht="12.75">
      <c r="A749" s="445"/>
      <c r="B749" s="414"/>
      <c r="C749" s="629"/>
      <c r="D749" s="362" t="s">
        <v>751</v>
      </c>
      <c r="E749" s="352"/>
      <c r="F749" s="350"/>
      <c r="G749" s="351"/>
      <c r="H749" s="352"/>
      <c r="I749" s="613"/>
      <c r="J749" s="613"/>
    </row>
    <row r="750" spans="1:10" ht="12.75">
      <c r="A750" s="445"/>
      <c r="B750" s="414"/>
      <c r="C750" s="629"/>
      <c r="D750" s="362" t="s">
        <v>732</v>
      </c>
      <c r="E750" s="352">
        <v>100</v>
      </c>
      <c r="F750" s="350">
        <v>100</v>
      </c>
      <c r="G750" s="351"/>
      <c r="H750" s="352"/>
      <c r="I750" s="613"/>
      <c r="J750" s="613"/>
    </row>
    <row r="751" spans="1:10" ht="12.75">
      <c r="A751" s="445"/>
      <c r="B751" s="414"/>
      <c r="C751" s="629"/>
      <c r="D751" s="362" t="s">
        <v>733</v>
      </c>
      <c r="E751" s="352">
        <v>428</v>
      </c>
      <c r="F751" s="350">
        <v>480</v>
      </c>
      <c r="G751" s="351"/>
      <c r="H751" s="352"/>
      <c r="I751" s="613"/>
      <c r="J751" s="613"/>
    </row>
    <row r="752" spans="1:10" ht="12.75">
      <c r="A752" s="445"/>
      <c r="B752" s="414"/>
      <c r="C752" s="629"/>
      <c r="D752" s="362" t="s">
        <v>734</v>
      </c>
      <c r="E752" s="352">
        <v>601</v>
      </c>
      <c r="F752" s="350">
        <v>350</v>
      </c>
      <c r="G752" s="351"/>
      <c r="H752" s="352"/>
      <c r="I752" s="613"/>
      <c r="J752" s="613"/>
    </row>
    <row r="753" spans="1:10" ht="12.75">
      <c r="A753" s="445"/>
      <c r="B753" s="414"/>
      <c r="C753" s="629"/>
      <c r="D753" s="362" t="s">
        <v>440</v>
      </c>
      <c r="E753" s="352">
        <v>851</v>
      </c>
      <c r="F753" s="350">
        <v>731</v>
      </c>
      <c r="G753" s="351"/>
      <c r="H753" s="352"/>
      <c r="I753" s="613"/>
      <c r="J753" s="613"/>
    </row>
    <row r="754" spans="1:10" ht="12.75">
      <c r="A754" s="445"/>
      <c r="B754" s="414"/>
      <c r="C754" s="629"/>
      <c r="D754" s="362" t="s">
        <v>738</v>
      </c>
      <c r="E754" s="352">
        <v>504</v>
      </c>
      <c r="F754" s="350">
        <v>500</v>
      </c>
      <c r="G754" s="351"/>
      <c r="H754" s="352"/>
      <c r="I754" s="613"/>
      <c r="J754" s="613"/>
    </row>
    <row r="755" spans="1:10" ht="12.75">
      <c r="A755" s="445"/>
      <c r="B755" s="414"/>
      <c r="C755" s="629"/>
      <c r="D755" s="362" t="s">
        <v>395</v>
      </c>
      <c r="E755" s="352">
        <v>1310</v>
      </c>
      <c r="F755" s="350">
        <v>1150</v>
      </c>
      <c r="G755" s="351"/>
      <c r="H755" s="352"/>
      <c r="I755" s="613"/>
      <c r="J755" s="613"/>
    </row>
    <row r="756" spans="1:10" ht="12.75">
      <c r="A756" s="445"/>
      <c r="B756" s="414"/>
      <c r="C756" s="629"/>
      <c r="D756" s="362" t="s">
        <v>444</v>
      </c>
      <c r="E756" s="352">
        <v>302</v>
      </c>
      <c r="F756" s="350">
        <v>525</v>
      </c>
      <c r="G756" s="351"/>
      <c r="H756" s="352"/>
      <c r="I756" s="613"/>
      <c r="J756" s="613"/>
    </row>
    <row r="757" spans="1:10" ht="12.75">
      <c r="A757" s="445"/>
      <c r="B757" s="414"/>
      <c r="C757" s="490" t="s">
        <v>488</v>
      </c>
      <c r="D757" s="369" t="s">
        <v>739</v>
      </c>
      <c r="E757" s="346">
        <f>SUM(E758:E759)</f>
        <v>176</v>
      </c>
      <c r="F757" s="346">
        <f>SUM(F758:F759)</f>
        <v>2380</v>
      </c>
      <c r="G757" s="346">
        <v>420</v>
      </c>
      <c r="H757" s="346">
        <v>420</v>
      </c>
      <c r="I757" s="613"/>
      <c r="J757" s="613"/>
    </row>
    <row r="758" spans="1:10" ht="12.75">
      <c r="A758" s="445"/>
      <c r="B758" s="414"/>
      <c r="C758" s="629"/>
      <c r="D758" s="362" t="s">
        <v>741</v>
      </c>
      <c r="E758" s="352"/>
      <c r="F758" s="350">
        <v>1960</v>
      </c>
      <c r="G758" s="351"/>
      <c r="H758" s="352"/>
      <c r="I758" s="613"/>
      <c r="J758" s="613"/>
    </row>
    <row r="759" spans="1:10" ht="12.75">
      <c r="A759" s="445"/>
      <c r="B759" s="414"/>
      <c r="C759" s="629"/>
      <c r="D759" s="362" t="s">
        <v>453</v>
      </c>
      <c r="E759" s="352">
        <v>176</v>
      </c>
      <c r="F759" s="350">
        <v>420</v>
      </c>
      <c r="G759" s="351"/>
      <c r="H759" s="352"/>
      <c r="I759" s="613"/>
      <c r="J759" s="613"/>
    </row>
    <row r="760" spans="1:10" ht="12.75">
      <c r="A760" s="445"/>
      <c r="B760" s="414"/>
      <c r="C760" s="610" t="s">
        <v>806</v>
      </c>
      <c r="D760" s="610"/>
      <c r="E760" s="612">
        <f>SUM(E761)</f>
        <v>37949</v>
      </c>
      <c r="F760" s="612">
        <f>SUM(F761)</f>
        <v>28969</v>
      </c>
      <c r="G760" s="612">
        <f>SUM(G761)</f>
        <v>29295</v>
      </c>
      <c r="H760" s="612">
        <f>SUM(H761)</f>
        <v>29674</v>
      </c>
      <c r="I760" s="607"/>
      <c r="J760" s="607"/>
    </row>
    <row r="761" spans="1:10" ht="12.75">
      <c r="A761" s="445"/>
      <c r="B761" s="414"/>
      <c r="C761" s="415" t="s">
        <v>288</v>
      </c>
      <c r="D761" s="416" t="s">
        <v>5</v>
      </c>
      <c r="E761" s="417">
        <f>SUM(E762+E766+E771+E786)</f>
        <v>37949</v>
      </c>
      <c r="F761" s="417">
        <f>SUM(F762+F766+F771+F786)</f>
        <v>28969</v>
      </c>
      <c r="G761" s="417">
        <f>SUM(G762+G766+G771+G786)</f>
        <v>29295</v>
      </c>
      <c r="H761" s="417">
        <f>SUM(H762+H766+H771+H786)</f>
        <v>29674</v>
      </c>
      <c r="I761" s="607"/>
      <c r="J761" s="607"/>
    </row>
    <row r="762" spans="1:13" ht="12.75">
      <c r="A762" s="445"/>
      <c r="B762" s="414"/>
      <c r="C762" s="420" t="s">
        <v>369</v>
      </c>
      <c r="D762" s="343" t="s">
        <v>513</v>
      </c>
      <c r="E762" s="346">
        <f>SUM(E763:E765)</f>
        <v>24328</v>
      </c>
      <c r="F762" s="346">
        <f>SUM(F763:F765)</f>
        <v>19242</v>
      </c>
      <c r="G762" s="346">
        <v>19627</v>
      </c>
      <c r="H762" s="346">
        <v>20020</v>
      </c>
      <c r="I762" s="613"/>
      <c r="J762" s="613"/>
      <c r="M762" s="91"/>
    </row>
    <row r="763" spans="1:13" ht="12.75">
      <c r="A763" s="445"/>
      <c r="B763" s="414"/>
      <c r="C763" s="420"/>
      <c r="D763" s="349" t="s">
        <v>514</v>
      </c>
      <c r="E763" s="352">
        <v>23049</v>
      </c>
      <c r="F763" s="350">
        <v>18292</v>
      </c>
      <c r="G763" s="351"/>
      <c r="H763" s="352"/>
      <c r="I763" s="613"/>
      <c r="J763" s="613"/>
      <c r="M763" s="91"/>
    </row>
    <row r="764" spans="1:13" ht="12.75">
      <c r="A764" s="445"/>
      <c r="B764" s="414"/>
      <c r="C764" s="420"/>
      <c r="D764" s="479" t="s">
        <v>721</v>
      </c>
      <c r="E764" s="352">
        <v>1279</v>
      </c>
      <c r="F764" s="350">
        <v>450</v>
      </c>
      <c r="G764" s="351"/>
      <c r="H764" s="352"/>
      <c r="I764" s="613"/>
      <c r="J764" s="613"/>
      <c r="M764" s="91"/>
    </row>
    <row r="765" spans="1:13" ht="12.75">
      <c r="A765" s="445"/>
      <c r="B765" s="414"/>
      <c r="C765" s="420"/>
      <c r="D765" s="479" t="s">
        <v>591</v>
      </c>
      <c r="E765" s="352">
        <v>0</v>
      </c>
      <c r="F765" s="350">
        <v>500</v>
      </c>
      <c r="G765" s="351"/>
      <c r="H765" s="352"/>
      <c r="I765" s="613"/>
      <c r="J765" s="613"/>
      <c r="M765" s="91"/>
    </row>
    <row r="766" spans="1:10" ht="12.75">
      <c r="A766" s="445"/>
      <c r="B766" s="414"/>
      <c r="C766" s="420" t="s">
        <v>373</v>
      </c>
      <c r="D766" s="343" t="s">
        <v>519</v>
      </c>
      <c r="E766" s="357">
        <f>SUM(E767:E770)</f>
        <v>8395</v>
      </c>
      <c r="F766" s="357">
        <f>SUM(F767:F770)</f>
        <v>6727</v>
      </c>
      <c r="G766" s="357">
        <v>6862</v>
      </c>
      <c r="H766" s="357">
        <v>6999</v>
      </c>
      <c r="I766" s="613"/>
      <c r="J766" s="613"/>
    </row>
    <row r="767" spans="1:10" ht="12.75">
      <c r="A767" s="445"/>
      <c r="B767" s="414"/>
      <c r="C767" s="420"/>
      <c r="D767" s="479" t="s">
        <v>722</v>
      </c>
      <c r="E767" s="360">
        <v>1727</v>
      </c>
      <c r="F767" s="358">
        <v>1430</v>
      </c>
      <c r="G767" s="359"/>
      <c r="H767" s="360"/>
      <c r="I767" s="613"/>
      <c r="J767" s="613"/>
    </row>
    <row r="768" spans="1:10" ht="12.75">
      <c r="A768" s="445"/>
      <c r="B768" s="414"/>
      <c r="C768" s="420"/>
      <c r="D768" s="479" t="s">
        <v>723</v>
      </c>
      <c r="E768" s="360">
        <v>0</v>
      </c>
      <c r="F768" s="358"/>
      <c r="G768" s="359"/>
      <c r="H768" s="360"/>
      <c r="I768" s="613"/>
      <c r="J768" s="613"/>
    </row>
    <row r="769" spans="1:10" ht="12.75">
      <c r="A769" s="445"/>
      <c r="B769" s="414"/>
      <c r="C769" s="420"/>
      <c r="D769" s="349" t="s">
        <v>724</v>
      </c>
      <c r="E769" s="360">
        <v>712</v>
      </c>
      <c r="F769" s="358">
        <v>480</v>
      </c>
      <c r="G769" s="359"/>
      <c r="H769" s="360"/>
      <c r="I769" s="613"/>
      <c r="J769" s="613"/>
    </row>
    <row r="770" spans="1:10" ht="12.75">
      <c r="A770" s="445"/>
      <c r="B770" s="414"/>
      <c r="C770" s="420"/>
      <c r="D770" s="362" t="s">
        <v>725</v>
      </c>
      <c r="E770" s="358">
        <v>5956</v>
      </c>
      <c r="F770" s="358">
        <v>4817</v>
      </c>
      <c r="G770" s="363"/>
      <c r="H770" s="358"/>
      <c r="I770" s="613"/>
      <c r="J770" s="613"/>
    </row>
    <row r="771" spans="1:10" ht="12.75">
      <c r="A771" s="445"/>
      <c r="B771" s="414"/>
      <c r="C771" s="420" t="s">
        <v>289</v>
      </c>
      <c r="D771" s="343" t="s">
        <v>290</v>
      </c>
      <c r="E771" s="357">
        <f>SUM(E772:E785)</f>
        <v>5193</v>
      </c>
      <c r="F771" s="357">
        <f>SUM(F772:F785)</f>
        <v>2967</v>
      </c>
      <c r="G771" s="357">
        <v>2773</v>
      </c>
      <c r="H771" s="357">
        <v>2622</v>
      </c>
      <c r="I771" s="613"/>
      <c r="J771" s="613"/>
    </row>
    <row r="772" spans="1:10" ht="12.75">
      <c r="A772" s="445"/>
      <c r="B772" s="414"/>
      <c r="C772" s="629"/>
      <c r="D772" s="362" t="s">
        <v>410</v>
      </c>
      <c r="E772" s="352">
        <v>2101</v>
      </c>
      <c r="F772" s="350">
        <v>1450</v>
      </c>
      <c r="G772" s="351"/>
      <c r="H772" s="352"/>
      <c r="I772" s="613"/>
      <c r="J772" s="613"/>
    </row>
    <row r="773" spans="1:10" ht="12.75">
      <c r="A773" s="445"/>
      <c r="B773" s="414"/>
      <c r="C773" s="629"/>
      <c r="D773" s="362" t="s">
        <v>726</v>
      </c>
      <c r="E773" s="352">
        <v>732</v>
      </c>
      <c r="F773" s="350">
        <v>360</v>
      </c>
      <c r="G773" s="351"/>
      <c r="H773" s="352"/>
      <c r="I773" s="613"/>
      <c r="J773" s="613"/>
    </row>
    <row r="774" spans="1:10" ht="12.75">
      <c r="A774" s="445"/>
      <c r="B774" s="414"/>
      <c r="C774" s="629"/>
      <c r="D774" s="362" t="s">
        <v>412</v>
      </c>
      <c r="E774" s="352">
        <v>100</v>
      </c>
      <c r="F774" s="350">
        <v>7</v>
      </c>
      <c r="G774" s="351"/>
      <c r="H774" s="352"/>
      <c r="I774" s="613"/>
      <c r="J774" s="613"/>
    </row>
    <row r="775" spans="1:10" ht="12.75">
      <c r="A775" s="445"/>
      <c r="B775" s="414"/>
      <c r="C775" s="629"/>
      <c r="D775" s="362" t="s">
        <v>414</v>
      </c>
      <c r="E775" s="352"/>
      <c r="F775" s="350"/>
      <c r="G775" s="351"/>
      <c r="H775" s="352"/>
      <c r="I775" s="613"/>
      <c r="J775" s="613"/>
    </row>
    <row r="776" spans="1:10" ht="12.75">
      <c r="A776" s="445"/>
      <c r="B776" s="414"/>
      <c r="C776" s="629"/>
      <c r="D776" s="362" t="s">
        <v>727</v>
      </c>
      <c r="E776" s="352">
        <v>166</v>
      </c>
      <c r="F776" s="350">
        <v>100</v>
      </c>
      <c r="G776" s="351"/>
      <c r="H776" s="352"/>
      <c r="I776" s="613"/>
      <c r="J776" s="613"/>
    </row>
    <row r="777" spans="1:10" ht="12.75">
      <c r="A777" s="445"/>
      <c r="B777" s="414"/>
      <c r="C777" s="629"/>
      <c r="D777" s="362" t="s">
        <v>418</v>
      </c>
      <c r="E777" s="352">
        <v>416</v>
      </c>
      <c r="F777" s="350">
        <v>100</v>
      </c>
      <c r="G777" s="351"/>
      <c r="H777" s="352"/>
      <c r="I777" s="613"/>
      <c r="J777" s="613"/>
    </row>
    <row r="778" spans="1:10" ht="12.75">
      <c r="A778" s="445"/>
      <c r="B778" s="414"/>
      <c r="C778" s="629"/>
      <c r="D778" s="362" t="s">
        <v>728</v>
      </c>
      <c r="E778" s="352">
        <v>0</v>
      </c>
      <c r="F778" s="350">
        <v>100</v>
      </c>
      <c r="G778" s="351"/>
      <c r="H778" s="352"/>
      <c r="I778" s="613"/>
      <c r="J778" s="613"/>
    </row>
    <row r="779" spans="1:10" ht="12.75">
      <c r="A779" s="445"/>
      <c r="B779" s="414"/>
      <c r="C779" s="629"/>
      <c r="D779" s="362" t="s">
        <v>802</v>
      </c>
      <c r="E779" s="352">
        <v>166</v>
      </c>
      <c r="F779" s="350"/>
      <c r="G779" s="351"/>
      <c r="H779" s="352"/>
      <c r="I779" s="613"/>
      <c r="J779" s="613"/>
    </row>
    <row r="780" spans="1:10" ht="12.75">
      <c r="A780" s="445"/>
      <c r="B780" s="414"/>
      <c r="C780" s="629"/>
      <c r="D780" s="362" t="s">
        <v>732</v>
      </c>
      <c r="E780" s="352"/>
      <c r="F780" s="350"/>
      <c r="G780" s="351"/>
      <c r="H780" s="352"/>
      <c r="I780" s="613"/>
      <c r="J780" s="613"/>
    </row>
    <row r="781" spans="1:10" ht="12.75">
      <c r="A781" s="445"/>
      <c r="B781" s="414"/>
      <c r="C781" s="629"/>
      <c r="D781" s="362" t="s">
        <v>733</v>
      </c>
      <c r="E781" s="352">
        <v>166</v>
      </c>
      <c r="F781" s="350">
        <v>100</v>
      </c>
      <c r="G781" s="351"/>
      <c r="H781" s="352"/>
      <c r="I781" s="613"/>
      <c r="J781" s="613"/>
    </row>
    <row r="782" spans="1:10" ht="12.75">
      <c r="A782" s="445"/>
      <c r="B782" s="414"/>
      <c r="C782" s="629"/>
      <c r="D782" s="362" t="s">
        <v>439</v>
      </c>
      <c r="E782" s="352">
        <v>0</v>
      </c>
      <c r="F782" s="350">
        <v>100</v>
      </c>
      <c r="G782" s="351"/>
      <c r="H782" s="352"/>
      <c r="I782" s="613"/>
      <c r="J782" s="613"/>
    </row>
    <row r="783" spans="1:10" ht="12.75">
      <c r="A783" s="445"/>
      <c r="B783" s="414"/>
      <c r="C783" s="629"/>
      <c r="D783" s="362" t="s">
        <v>440</v>
      </c>
      <c r="E783" s="352">
        <v>166</v>
      </c>
      <c r="F783" s="350"/>
      <c r="G783" s="351"/>
      <c r="H783" s="352"/>
      <c r="I783" s="613"/>
      <c r="J783" s="613"/>
    </row>
    <row r="784" spans="1:10" ht="12.75">
      <c r="A784" s="445"/>
      <c r="B784" s="414"/>
      <c r="C784" s="629"/>
      <c r="D784" s="362" t="s">
        <v>395</v>
      </c>
      <c r="E784" s="352">
        <v>1014</v>
      </c>
      <c r="F784" s="350">
        <v>500</v>
      </c>
      <c r="G784" s="351"/>
      <c r="H784" s="352"/>
      <c r="I784" s="613"/>
      <c r="J784" s="613"/>
    </row>
    <row r="785" spans="1:10" ht="12.75">
      <c r="A785" s="445"/>
      <c r="B785" s="414"/>
      <c r="C785" s="629"/>
      <c r="D785" s="362" t="s">
        <v>444</v>
      </c>
      <c r="E785" s="352">
        <v>166</v>
      </c>
      <c r="F785" s="350">
        <v>150</v>
      </c>
      <c r="G785" s="351"/>
      <c r="H785" s="352"/>
      <c r="I785" s="613"/>
      <c r="J785" s="613"/>
    </row>
    <row r="786" spans="1:10" ht="12.75">
      <c r="A786" s="445"/>
      <c r="B786" s="414"/>
      <c r="C786" s="490" t="s">
        <v>488</v>
      </c>
      <c r="D786" s="369" t="s">
        <v>739</v>
      </c>
      <c r="E786" s="346">
        <f>SUM(E787:E787)</f>
        <v>33</v>
      </c>
      <c r="F786" s="346">
        <f>SUM(F787:F787)</f>
        <v>33</v>
      </c>
      <c r="G786" s="346">
        <v>33</v>
      </c>
      <c r="H786" s="346">
        <v>33</v>
      </c>
      <c r="I786" s="613"/>
      <c r="J786" s="613"/>
    </row>
    <row r="787" spans="1:10" ht="12.75">
      <c r="A787" s="445"/>
      <c r="B787" s="414"/>
      <c r="C787" s="629"/>
      <c r="D787" s="362" t="s">
        <v>453</v>
      </c>
      <c r="E787" s="352">
        <v>33</v>
      </c>
      <c r="F787" s="350">
        <v>33</v>
      </c>
      <c r="G787" s="351"/>
      <c r="H787" s="352"/>
      <c r="I787" s="613"/>
      <c r="J787" s="613"/>
    </row>
    <row r="788" spans="1:10" ht="12.75">
      <c r="A788" s="445"/>
      <c r="B788" s="414"/>
      <c r="C788" s="610" t="s">
        <v>807</v>
      </c>
      <c r="D788" s="610"/>
      <c r="E788" s="612">
        <f>SUM(E789+E823)</f>
        <v>36839</v>
      </c>
      <c r="F788" s="612">
        <f>SUM(F789+F823)</f>
        <v>28569</v>
      </c>
      <c r="G788" s="612">
        <f>SUM(G789+G823)</f>
        <v>28077</v>
      </c>
      <c r="H788" s="612">
        <f>SUM(H789+H823)</f>
        <v>28539</v>
      </c>
      <c r="I788" s="607"/>
      <c r="J788" s="607"/>
    </row>
    <row r="789" spans="1:10" ht="12.75">
      <c r="A789" s="445"/>
      <c r="B789" s="414"/>
      <c r="C789" s="415" t="s">
        <v>288</v>
      </c>
      <c r="D789" s="416" t="s">
        <v>5</v>
      </c>
      <c r="E789" s="417">
        <f>SUM(E790+E794+E799+E821)</f>
        <v>36839</v>
      </c>
      <c r="F789" s="417">
        <f>SUM(F790+F794+F799+F821)</f>
        <v>28569</v>
      </c>
      <c r="G789" s="417">
        <f>SUM(G790+G794+G799+G821)</f>
        <v>28077</v>
      </c>
      <c r="H789" s="417">
        <f>SUM(H790+H794+H799+H821)</f>
        <v>28539</v>
      </c>
      <c r="I789" s="607"/>
      <c r="J789" s="607"/>
    </row>
    <row r="790" spans="1:13" ht="12.75">
      <c r="A790" s="445"/>
      <c r="B790" s="414"/>
      <c r="C790" s="420" t="s">
        <v>369</v>
      </c>
      <c r="D790" s="343" t="s">
        <v>513</v>
      </c>
      <c r="E790" s="346">
        <f>SUM(E791:E793)</f>
        <v>19411</v>
      </c>
      <c r="F790" s="346">
        <f>SUM(F791:F793)</f>
        <v>19170</v>
      </c>
      <c r="G790" s="346">
        <v>19361</v>
      </c>
      <c r="H790" s="346">
        <v>19555</v>
      </c>
      <c r="I790" s="613"/>
      <c r="J790" s="613"/>
      <c r="M790" s="91"/>
    </row>
    <row r="791" spans="1:13" ht="12.75">
      <c r="A791" s="445"/>
      <c r="B791" s="414"/>
      <c r="C791" s="420"/>
      <c r="D791" s="349" t="s">
        <v>514</v>
      </c>
      <c r="E791" s="352">
        <v>18691</v>
      </c>
      <c r="F791" s="350">
        <v>17811</v>
      </c>
      <c r="G791" s="351"/>
      <c r="H791" s="352"/>
      <c r="I791" s="613"/>
      <c r="J791" s="613"/>
      <c r="M791" s="91"/>
    </row>
    <row r="792" spans="1:13" ht="12.75">
      <c r="A792" s="445"/>
      <c r="B792" s="414"/>
      <c r="C792" s="420"/>
      <c r="D792" s="479" t="s">
        <v>721</v>
      </c>
      <c r="E792" s="352">
        <v>631</v>
      </c>
      <c r="F792" s="350">
        <v>1044</v>
      </c>
      <c r="G792" s="351"/>
      <c r="H792" s="352"/>
      <c r="I792" s="613"/>
      <c r="J792" s="613"/>
      <c r="M792" s="91"/>
    </row>
    <row r="793" spans="1:13" ht="12.75">
      <c r="A793" s="445"/>
      <c r="B793" s="414"/>
      <c r="C793" s="420"/>
      <c r="D793" s="479" t="s">
        <v>591</v>
      </c>
      <c r="E793" s="352">
        <v>89</v>
      </c>
      <c r="F793" s="350">
        <v>315</v>
      </c>
      <c r="G793" s="351"/>
      <c r="H793" s="352"/>
      <c r="I793" s="613"/>
      <c r="J793" s="613"/>
      <c r="M793" s="91"/>
    </row>
    <row r="794" spans="1:10" ht="12.75">
      <c r="A794" s="445"/>
      <c r="B794" s="414"/>
      <c r="C794" s="420" t="s">
        <v>373</v>
      </c>
      <c r="D794" s="343" t="s">
        <v>519</v>
      </c>
      <c r="E794" s="357">
        <f>SUM(E795:E798)</f>
        <v>6899</v>
      </c>
      <c r="F794" s="357">
        <f>SUM(F795:F798)</f>
        <v>6749</v>
      </c>
      <c r="G794" s="357">
        <v>6816</v>
      </c>
      <c r="H794" s="357">
        <v>6884</v>
      </c>
      <c r="I794" s="613"/>
      <c r="J794" s="613"/>
    </row>
    <row r="795" spans="1:10" ht="12.75">
      <c r="A795" s="445"/>
      <c r="B795" s="414"/>
      <c r="C795" s="420"/>
      <c r="D795" s="479" t="s">
        <v>722</v>
      </c>
      <c r="E795" s="360">
        <v>1154</v>
      </c>
      <c r="F795" s="358">
        <v>1188</v>
      </c>
      <c r="G795" s="359"/>
      <c r="H795" s="360"/>
      <c r="I795" s="613"/>
      <c r="J795" s="613"/>
    </row>
    <row r="796" spans="1:10" ht="12.75">
      <c r="A796" s="445"/>
      <c r="B796" s="414"/>
      <c r="C796" s="420"/>
      <c r="D796" s="479" t="s">
        <v>723</v>
      </c>
      <c r="E796" s="360">
        <v>789</v>
      </c>
      <c r="F796" s="358">
        <v>730</v>
      </c>
      <c r="G796" s="359"/>
      <c r="H796" s="360"/>
      <c r="I796" s="613"/>
      <c r="J796" s="613"/>
    </row>
    <row r="797" spans="1:10" ht="12.75">
      <c r="A797" s="445"/>
      <c r="B797" s="414"/>
      <c r="C797" s="420"/>
      <c r="D797" s="479" t="s">
        <v>724</v>
      </c>
      <c r="E797" s="360">
        <v>19</v>
      </c>
      <c r="F797" s="358"/>
      <c r="G797" s="359"/>
      <c r="H797" s="360"/>
      <c r="I797" s="613"/>
      <c r="J797" s="613"/>
    </row>
    <row r="798" spans="1:10" ht="12.75">
      <c r="A798" s="445"/>
      <c r="B798" s="414"/>
      <c r="C798" s="420"/>
      <c r="D798" s="362" t="s">
        <v>725</v>
      </c>
      <c r="E798" s="358">
        <v>4937</v>
      </c>
      <c r="F798" s="358">
        <v>4831</v>
      </c>
      <c r="G798" s="363"/>
      <c r="H798" s="358"/>
      <c r="I798" s="613"/>
      <c r="J798" s="613"/>
    </row>
    <row r="799" spans="1:10" ht="12.75">
      <c r="A799" s="445"/>
      <c r="B799" s="414"/>
      <c r="C799" s="420" t="s">
        <v>289</v>
      </c>
      <c r="D799" s="343" t="s">
        <v>290</v>
      </c>
      <c r="E799" s="357">
        <f>SUM(E800:E820)</f>
        <v>10496</v>
      </c>
      <c r="F799" s="357">
        <f>SUM(F800:F820)</f>
        <v>2650</v>
      </c>
      <c r="G799" s="357">
        <v>1700</v>
      </c>
      <c r="H799" s="357">
        <v>2100</v>
      </c>
      <c r="I799" s="613"/>
      <c r="J799" s="613"/>
    </row>
    <row r="800" spans="1:10" ht="12.75">
      <c r="A800" s="445"/>
      <c r="B800" s="414"/>
      <c r="C800" s="629"/>
      <c r="D800" s="362" t="s">
        <v>410</v>
      </c>
      <c r="E800" s="352">
        <v>7099</v>
      </c>
      <c r="F800" s="350">
        <v>2350</v>
      </c>
      <c r="G800" s="351"/>
      <c r="H800" s="352"/>
      <c r="I800" s="613"/>
      <c r="J800" s="613"/>
    </row>
    <row r="801" spans="1:10" ht="12.75">
      <c r="A801" s="445"/>
      <c r="B801" s="414"/>
      <c r="C801" s="629"/>
      <c r="D801" s="362" t="s">
        <v>726</v>
      </c>
      <c r="E801" s="352">
        <v>479</v>
      </c>
      <c r="F801" s="350">
        <v>100</v>
      </c>
      <c r="G801" s="351"/>
      <c r="H801" s="352"/>
      <c r="I801" s="613"/>
      <c r="J801" s="613"/>
    </row>
    <row r="802" spans="1:10" ht="12.75">
      <c r="A802" s="445"/>
      <c r="B802" s="414"/>
      <c r="C802" s="629"/>
      <c r="D802" s="362" t="s">
        <v>412</v>
      </c>
      <c r="E802" s="352">
        <v>56</v>
      </c>
      <c r="F802" s="350"/>
      <c r="G802" s="351"/>
      <c r="H802" s="352"/>
      <c r="I802" s="613"/>
      <c r="J802" s="613"/>
    </row>
    <row r="803" spans="1:10" ht="12.75">
      <c r="A803" s="445"/>
      <c r="B803" s="414"/>
      <c r="C803" s="629"/>
      <c r="D803" s="362" t="s">
        <v>414</v>
      </c>
      <c r="E803" s="352"/>
      <c r="F803" s="350"/>
      <c r="G803" s="351"/>
      <c r="H803" s="352"/>
      <c r="I803" s="613"/>
      <c r="J803" s="613"/>
    </row>
    <row r="804" spans="1:10" ht="12.75">
      <c r="A804" s="445"/>
      <c r="B804" s="414"/>
      <c r="C804" s="629"/>
      <c r="D804" s="362" t="s">
        <v>415</v>
      </c>
      <c r="E804" s="352"/>
      <c r="F804" s="350"/>
      <c r="G804" s="351"/>
      <c r="H804" s="352"/>
      <c r="I804" s="613"/>
      <c r="J804" s="613"/>
    </row>
    <row r="805" spans="1:10" ht="12.75">
      <c r="A805" s="445"/>
      <c r="B805" s="414"/>
      <c r="C805" s="629"/>
      <c r="D805" s="362" t="s">
        <v>727</v>
      </c>
      <c r="E805" s="352"/>
      <c r="F805" s="350"/>
      <c r="G805" s="351"/>
      <c r="H805" s="352"/>
      <c r="I805" s="613"/>
      <c r="J805" s="613"/>
    </row>
    <row r="806" spans="1:10" ht="12.75">
      <c r="A806" s="445"/>
      <c r="B806" s="414"/>
      <c r="C806" s="629"/>
      <c r="D806" s="362" t="s">
        <v>418</v>
      </c>
      <c r="E806" s="352">
        <v>1390</v>
      </c>
      <c r="F806" s="350">
        <v>50</v>
      </c>
      <c r="G806" s="351"/>
      <c r="H806" s="352"/>
      <c r="I806" s="613"/>
      <c r="J806" s="613"/>
    </row>
    <row r="807" spans="1:10" ht="12.75">
      <c r="A807" s="445"/>
      <c r="B807" s="414"/>
      <c r="C807" s="629"/>
      <c r="D807" s="362" t="s">
        <v>729</v>
      </c>
      <c r="E807" s="352">
        <v>54</v>
      </c>
      <c r="F807" s="350"/>
      <c r="G807" s="351"/>
      <c r="H807" s="352"/>
      <c r="I807" s="613"/>
      <c r="J807" s="613"/>
    </row>
    <row r="808" spans="1:10" ht="12.75">
      <c r="A808" s="445"/>
      <c r="B808" s="414"/>
      <c r="C808" s="629"/>
      <c r="D808" s="362" t="s">
        <v>751</v>
      </c>
      <c r="E808" s="352"/>
      <c r="F808" s="350"/>
      <c r="G808" s="351"/>
      <c r="H808" s="352"/>
      <c r="I808" s="613"/>
      <c r="J808" s="613"/>
    </row>
    <row r="809" spans="1:10" ht="12.75">
      <c r="A809" s="445"/>
      <c r="B809" s="414"/>
      <c r="C809" s="629"/>
      <c r="D809" s="362" t="s">
        <v>752</v>
      </c>
      <c r="E809" s="352"/>
      <c r="F809" s="350"/>
      <c r="G809" s="351"/>
      <c r="H809" s="352"/>
      <c r="I809" s="613"/>
      <c r="J809" s="613"/>
    </row>
    <row r="810" spans="1:10" ht="12.75">
      <c r="A810" s="445"/>
      <c r="B810" s="414"/>
      <c r="C810" s="629"/>
      <c r="D810" s="362" t="s">
        <v>786</v>
      </c>
      <c r="E810" s="352"/>
      <c r="F810" s="350"/>
      <c r="G810" s="351"/>
      <c r="H810" s="352"/>
      <c r="I810" s="613"/>
      <c r="J810" s="613"/>
    </row>
    <row r="811" spans="1:10" ht="12.75">
      <c r="A811" s="445"/>
      <c r="B811" s="414"/>
      <c r="C811" s="629"/>
      <c r="D811" s="362" t="s">
        <v>732</v>
      </c>
      <c r="E811" s="352">
        <v>40</v>
      </c>
      <c r="F811" s="350"/>
      <c r="G811" s="351"/>
      <c r="H811" s="352"/>
      <c r="I811" s="613"/>
      <c r="J811" s="613"/>
    </row>
    <row r="812" spans="1:10" ht="12.75">
      <c r="A812" s="445"/>
      <c r="B812" s="414"/>
      <c r="C812" s="629"/>
      <c r="D812" s="362" t="s">
        <v>733</v>
      </c>
      <c r="E812" s="352">
        <v>38</v>
      </c>
      <c r="F812" s="350"/>
      <c r="G812" s="351"/>
      <c r="H812" s="352"/>
      <c r="I812" s="613"/>
      <c r="J812" s="613"/>
    </row>
    <row r="813" spans="1:10" ht="12.75">
      <c r="A813" s="445"/>
      <c r="B813" s="414"/>
      <c r="C813" s="629"/>
      <c r="D813" s="362" t="s">
        <v>734</v>
      </c>
      <c r="E813" s="352"/>
      <c r="F813" s="350"/>
      <c r="G813" s="351"/>
      <c r="H813" s="352"/>
      <c r="I813" s="613"/>
      <c r="J813" s="613"/>
    </row>
    <row r="814" spans="1:10" ht="12.75">
      <c r="A814" s="445"/>
      <c r="B814" s="414"/>
      <c r="C814" s="629"/>
      <c r="D814" s="362" t="s">
        <v>736</v>
      </c>
      <c r="E814" s="352"/>
      <c r="F814" s="350"/>
      <c r="G814" s="351"/>
      <c r="H814" s="352"/>
      <c r="I814" s="613"/>
      <c r="J814" s="613"/>
    </row>
    <row r="815" spans="1:10" ht="12.75">
      <c r="A815" s="445"/>
      <c r="B815" s="414"/>
      <c r="C815" s="629"/>
      <c r="D815" s="362" t="s">
        <v>439</v>
      </c>
      <c r="E815" s="352"/>
      <c r="F815" s="350"/>
      <c r="G815" s="351"/>
      <c r="H815" s="352"/>
      <c r="I815" s="613"/>
      <c r="J815" s="613"/>
    </row>
    <row r="816" spans="1:10" ht="12.75">
      <c r="A816" s="445"/>
      <c r="B816" s="414"/>
      <c r="C816" s="629"/>
      <c r="D816" s="362" t="s">
        <v>440</v>
      </c>
      <c r="E816" s="352">
        <v>98</v>
      </c>
      <c r="F816" s="350"/>
      <c r="G816" s="351"/>
      <c r="H816" s="352"/>
      <c r="I816" s="613"/>
      <c r="J816" s="613"/>
    </row>
    <row r="817" spans="1:10" ht="12.75">
      <c r="A817" s="445"/>
      <c r="B817" s="414"/>
      <c r="C817" s="629"/>
      <c r="D817" s="362" t="s">
        <v>738</v>
      </c>
      <c r="E817" s="352">
        <v>214</v>
      </c>
      <c r="F817" s="350"/>
      <c r="G817" s="351"/>
      <c r="H817" s="352"/>
      <c r="I817" s="613"/>
      <c r="J817" s="613"/>
    </row>
    <row r="818" spans="1:10" ht="12.75">
      <c r="A818" s="445"/>
      <c r="B818" s="414"/>
      <c r="C818" s="629"/>
      <c r="D818" s="362" t="s">
        <v>395</v>
      </c>
      <c r="E818" s="352">
        <v>780</v>
      </c>
      <c r="F818" s="350">
        <v>100</v>
      </c>
      <c r="G818" s="351"/>
      <c r="H818" s="352"/>
      <c r="I818" s="613"/>
      <c r="J818" s="613"/>
    </row>
    <row r="819" spans="1:10" ht="12.75">
      <c r="A819" s="445"/>
      <c r="B819" s="414"/>
      <c r="C819" s="629"/>
      <c r="D819" s="362" t="s">
        <v>755</v>
      </c>
      <c r="E819" s="352">
        <v>33</v>
      </c>
      <c r="F819" s="350"/>
      <c r="G819" s="351"/>
      <c r="H819" s="352"/>
      <c r="I819" s="613"/>
      <c r="J819" s="613"/>
    </row>
    <row r="820" spans="1:10" ht="12.75">
      <c r="A820" s="445"/>
      <c r="B820" s="414"/>
      <c r="C820" s="629"/>
      <c r="D820" s="362" t="s">
        <v>444</v>
      </c>
      <c r="E820" s="352">
        <v>215</v>
      </c>
      <c r="F820" s="350">
        <v>50</v>
      </c>
      <c r="G820" s="351"/>
      <c r="H820" s="352"/>
      <c r="I820" s="613"/>
      <c r="J820" s="613"/>
    </row>
    <row r="821" spans="1:10" ht="12.75">
      <c r="A821" s="445"/>
      <c r="B821" s="414"/>
      <c r="C821" s="490" t="s">
        <v>488</v>
      </c>
      <c r="D821" s="369" t="s">
        <v>739</v>
      </c>
      <c r="E821" s="346">
        <f>SUM(E822:E822)</f>
        <v>33</v>
      </c>
      <c r="F821" s="346">
        <f>SUM(F822:F822)</f>
        <v>0</v>
      </c>
      <c r="G821" s="346">
        <v>200</v>
      </c>
      <c r="H821" s="346">
        <v>0</v>
      </c>
      <c r="I821" s="613"/>
      <c r="J821" s="613"/>
    </row>
    <row r="822" spans="1:10" ht="12.75">
      <c r="A822" s="445"/>
      <c r="B822" s="414"/>
      <c r="C822" s="629"/>
      <c r="D822" s="362" t="s">
        <v>453</v>
      </c>
      <c r="E822" s="352">
        <v>33</v>
      </c>
      <c r="F822" s="350"/>
      <c r="G822" s="351"/>
      <c r="H822" s="352"/>
      <c r="I822" s="613"/>
      <c r="J822" s="613"/>
    </row>
    <row r="823" spans="1:10" ht="12.75">
      <c r="A823" s="445"/>
      <c r="B823" s="414"/>
      <c r="C823" s="434" t="s">
        <v>638</v>
      </c>
      <c r="D823" s="435" t="s">
        <v>17</v>
      </c>
      <c r="E823" s="436">
        <f>SUM(E824:E824)</f>
        <v>0</v>
      </c>
      <c r="F823" s="436">
        <f>SUM(F824:F824)</f>
        <v>0</v>
      </c>
      <c r="G823" s="436">
        <f>SUM(G824:G824)</f>
        <v>0</v>
      </c>
      <c r="H823" s="436">
        <f>SUM(H824:H824)</f>
        <v>0</v>
      </c>
      <c r="I823" s="613"/>
      <c r="J823" s="613"/>
    </row>
    <row r="824" spans="1:10" ht="12.75">
      <c r="A824" s="445"/>
      <c r="B824" s="414"/>
      <c r="C824" s="629"/>
      <c r="D824" s="362" t="s">
        <v>797</v>
      </c>
      <c r="E824" s="352"/>
      <c r="F824" s="350"/>
      <c r="G824" s="351"/>
      <c r="H824" s="352"/>
      <c r="I824" s="613"/>
      <c r="J824" s="613"/>
    </row>
    <row r="825" spans="1:10" ht="12.75">
      <c r="A825" s="445"/>
      <c r="B825" s="414"/>
      <c r="C825" s="610" t="s">
        <v>808</v>
      </c>
      <c r="D825" s="610"/>
      <c r="E825" s="612">
        <f>SUM(E826)</f>
        <v>58634</v>
      </c>
      <c r="F825" s="612">
        <f>SUM(F826)</f>
        <v>58532</v>
      </c>
      <c r="G825" s="612">
        <f>SUM(G826)</f>
        <v>58168</v>
      </c>
      <c r="H825" s="612">
        <f>SUM(H826)</f>
        <v>59760</v>
      </c>
      <c r="I825" s="607"/>
      <c r="J825" s="607"/>
    </row>
    <row r="826" spans="1:10" ht="12.75">
      <c r="A826" s="445"/>
      <c r="B826" s="414"/>
      <c r="C826" s="415" t="s">
        <v>288</v>
      </c>
      <c r="D826" s="416" t="s">
        <v>5</v>
      </c>
      <c r="E826" s="417">
        <f>SUM(E827+E831+E836+E855)</f>
        <v>58634</v>
      </c>
      <c r="F826" s="417">
        <f>SUM(F827+F831+F836+F855)</f>
        <v>58532</v>
      </c>
      <c r="G826" s="417">
        <f>SUM(G827+G831+G836+G855)</f>
        <v>58168</v>
      </c>
      <c r="H826" s="417">
        <f>SUM(H827+H831+H836+H855)</f>
        <v>59760</v>
      </c>
      <c r="I826" s="607"/>
      <c r="J826" s="607"/>
    </row>
    <row r="827" spans="1:13" ht="12.75">
      <c r="A827" s="445"/>
      <c r="B827" s="414"/>
      <c r="C827" s="420" t="s">
        <v>369</v>
      </c>
      <c r="D827" s="343" t="s">
        <v>513</v>
      </c>
      <c r="E827" s="346">
        <f>SUM(E828:E830)</f>
        <v>26076</v>
      </c>
      <c r="F827" s="346">
        <f>SUM(F828:F830)</f>
        <v>27800</v>
      </c>
      <c r="G827" s="346">
        <v>29200</v>
      </c>
      <c r="H827" s="346">
        <v>30650</v>
      </c>
      <c r="I827" s="613"/>
      <c r="J827" s="613"/>
      <c r="M827" s="91"/>
    </row>
    <row r="828" spans="1:13" ht="12.75">
      <c r="A828" s="445"/>
      <c r="B828" s="414"/>
      <c r="C828" s="420"/>
      <c r="D828" s="349" t="s">
        <v>514</v>
      </c>
      <c r="E828" s="352">
        <v>24048</v>
      </c>
      <c r="F828" s="350">
        <v>26100</v>
      </c>
      <c r="G828" s="351"/>
      <c r="H828" s="352"/>
      <c r="I828" s="613"/>
      <c r="J828" s="613"/>
      <c r="M828" s="91"/>
    </row>
    <row r="829" spans="1:13" ht="12.75">
      <c r="A829" s="445"/>
      <c r="B829" s="414"/>
      <c r="C829" s="420"/>
      <c r="D829" s="479" t="s">
        <v>721</v>
      </c>
      <c r="E829" s="352">
        <v>2028</v>
      </c>
      <c r="F829" s="350">
        <v>1300</v>
      </c>
      <c r="G829" s="351"/>
      <c r="H829" s="352"/>
      <c r="I829" s="613"/>
      <c r="J829" s="613"/>
      <c r="M829" s="91"/>
    </row>
    <row r="830" spans="1:13" ht="12.75">
      <c r="A830" s="445"/>
      <c r="B830" s="414"/>
      <c r="C830" s="420"/>
      <c r="D830" s="479" t="s">
        <v>591</v>
      </c>
      <c r="E830" s="352"/>
      <c r="F830" s="350">
        <v>400</v>
      </c>
      <c r="G830" s="351"/>
      <c r="H830" s="352"/>
      <c r="I830" s="613"/>
      <c r="J830" s="613"/>
      <c r="M830" s="91"/>
    </row>
    <row r="831" spans="1:10" ht="12.75">
      <c r="A831" s="445"/>
      <c r="B831" s="414"/>
      <c r="C831" s="420" t="s">
        <v>373</v>
      </c>
      <c r="D831" s="343" t="s">
        <v>519</v>
      </c>
      <c r="E831" s="357">
        <f>SUM(E832:E835)</f>
        <v>8536</v>
      </c>
      <c r="F831" s="357">
        <f>SUM(F832:F835)</f>
        <v>9786</v>
      </c>
      <c r="G831" s="357">
        <v>10276</v>
      </c>
      <c r="H831" s="357">
        <v>10790</v>
      </c>
      <c r="I831" s="613"/>
      <c r="J831" s="613"/>
    </row>
    <row r="832" spans="1:10" ht="12.75">
      <c r="A832" s="445"/>
      <c r="B832" s="414"/>
      <c r="C832" s="420"/>
      <c r="D832" s="479" t="s">
        <v>722</v>
      </c>
      <c r="E832" s="360">
        <v>1681</v>
      </c>
      <c r="F832" s="358">
        <v>1390</v>
      </c>
      <c r="G832" s="359"/>
      <c r="H832" s="360"/>
      <c r="I832" s="613"/>
      <c r="J832" s="613"/>
    </row>
    <row r="833" spans="1:10" ht="12.75">
      <c r="A833" s="445"/>
      <c r="B833" s="414"/>
      <c r="C833" s="420"/>
      <c r="D833" s="479" t="s">
        <v>723</v>
      </c>
      <c r="E833" s="360">
        <v>926</v>
      </c>
      <c r="F833" s="358">
        <v>1390</v>
      </c>
      <c r="G833" s="359"/>
      <c r="H833" s="360"/>
      <c r="I833" s="613"/>
      <c r="J833" s="613"/>
    </row>
    <row r="834" spans="1:10" ht="12.75">
      <c r="A834" s="445"/>
      <c r="B834" s="414"/>
      <c r="C834" s="420"/>
      <c r="D834" s="479" t="s">
        <v>724</v>
      </c>
      <c r="E834" s="360"/>
      <c r="F834" s="358"/>
      <c r="G834" s="359"/>
      <c r="H834" s="360"/>
      <c r="I834" s="613"/>
      <c r="J834" s="613"/>
    </row>
    <row r="835" spans="1:10" ht="12.75">
      <c r="A835" s="445"/>
      <c r="B835" s="414"/>
      <c r="C835" s="420"/>
      <c r="D835" s="362" t="s">
        <v>725</v>
      </c>
      <c r="E835" s="358">
        <v>5929</v>
      </c>
      <c r="F835" s="358">
        <v>7006</v>
      </c>
      <c r="G835" s="363"/>
      <c r="H835" s="358"/>
      <c r="I835" s="613"/>
      <c r="J835" s="613"/>
    </row>
    <row r="836" spans="1:10" ht="12.75">
      <c r="A836" s="445"/>
      <c r="B836" s="414"/>
      <c r="C836" s="420" t="s">
        <v>289</v>
      </c>
      <c r="D836" s="343" t="s">
        <v>290</v>
      </c>
      <c r="E836" s="357">
        <f>SUM(E837:E854)</f>
        <v>24022</v>
      </c>
      <c r="F836" s="357">
        <f>SUM(F837:F854)</f>
        <v>19570</v>
      </c>
      <c r="G836" s="357">
        <v>18492</v>
      </c>
      <c r="H836" s="357">
        <v>18120</v>
      </c>
      <c r="I836" s="613"/>
      <c r="J836" s="613"/>
    </row>
    <row r="837" spans="1:10" ht="12.75">
      <c r="A837" s="445"/>
      <c r="B837" s="414"/>
      <c r="C837" s="629"/>
      <c r="D837" s="362" t="s">
        <v>410</v>
      </c>
      <c r="E837" s="352">
        <v>13113</v>
      </c>
      <c r="F837" s="350">
        <v>6640</v>
      </c>
      <c r="G837" s="351"/>
      <c r="H837" s="352"/>
      <c r="I837" s="613"/>
      <c r="J837" s="613"/>
    </row>
    <row r="838" spans="1:10" ht="12.75">
      <c r="A838" s="445"/>
      <c r="B838" s="414"/>
      <c r="C838" s="629"/>
      <c r="D838" s="362" t="s">
        <v>726</v>
      </c>
      <c r="E838" s="352">
        <v>2557</v>
      </c>
      <c r="F838" s="350">
        <v>2656</v>
      </c>
      <c r="G838" s="351"/>
      <c r="H838" s="352"/>
      <c r="I838" s="613"/>
      <c r="J838" s="613"/>
    </row>
    <row r="839" spans="1:10" ht="12.75">
      <c r="A839" s="445"/>
      <c r="B839" s="414"/>
      <c r="C839" s="629"/>
      <c r="D839" s="362" t="s">
        <v>412</v>
      </c>
      <c r="E839" s="352">
        <v>391</v>
      </c>
      <c r="F839" s="350">
        <v>564</v>
      </c>
      <c r="G839" s="351"/>
      <c r="H839" s="352"/>
      <c r="I839" s="613"/>
      <c r="J839" s="613"/>
    </row>
    <row r="840" spans="1:10" ht="12.75">
      <c r="A840" s="445"/>
      <c r="B840" s="414"/>
      <c r="C840" s="629"/>
      <c r="D840" s="362" t="s">
        <v>414</v>
      </c>
      <c r="E840" s="352">
        <v>3431</v>
      </c>
      <c r="F840" s="350">
        <v>4620</v>
      </c>
      <c r="G840" s="351"/>
      <c r="H840" s="352"/>
      <c r="I840" s="613"/>
      <c r="J840" s="613"/>
    </row>
    <row r="841" spans="1:10" ht="12.75">
      <c r="A841" s="445"/>
      <c r="B841" s="414"/>
      <c r="C841" s="629"/>
      <c r="D841" s="362" t="s">
        <v>415</v>
      </c>
      <c r="E841" s="352">
        <v>0</v>
      </c>
      <c r="F841" s="350">
        <v>500</v>
      </c>
      <c r="G841" s="351"/>
      <c r="H841" s="352"/>
      <c r="I841" s="613"/>
      <c r="J841" s="613"/>
    </row>
    <row r="842" spans="1:10" ht="12.75">
      <c r="A842" s="445"/>
      <c r="B842" s="414"/>
      <c r="C842" s="629"/>
      <c r="D842" s="362" t="s">
        <v>727</v>
      </c>
      <c r="E842" s="352">
        <v>533</v>
      </c>
      <c r="F842" s="350">
        <v>1290</v>
      </c>
      <c r="G842" s="351"/>
      <c r="H842" s="352"/>
      <c r="I842" s="613"/>
      <c r="J842" s="613"/>
    </row>
    <row r="843" spans="1:10" ht="12.75">
      <c r="A843" s="445"/>
      <c r="B843" s="414"/>
      <c r="C843" s="629"/>
      <c r="D843" s="362" t="s">
        <v>418</v>
      </c>
      <c r="E843" s="352">
        <v>791</v>
      </c>
      <c r="F843" s="350">
        <v>900</v>
      </c>
      <c r="G843" s="351"/>
      <c r="H843" s="352"/>
      <c r="I843" s="613"/>
      <c r="J843" s="613"/>
    </row>
    <row r="844" spans="1:10" ht="12.75">
      <c r="A844" s="445"/>
      <c r="B844" s="414"/>
      <c r="C844" s="629"/>
      <c r="D844" s="362" t="s">
        <v>729</v>
      </c>
      <c r="E844" s="352">
        <v>397</v>
      </c>
      <c r="F844" s="350">
        <v>400</v>
      </c>
      <c r="G844" s="351"/>
      <c r="H844" s="352"/>
      <c r="I844" s="613"/>
      <c r="J844" s="613"/>
    </row>
    <row r="845" spans="1:10" ht="12.75">
      <c r="A845" s="445"/>
      <c r="B845" s="414"/>
      <c r="C845" s="629"/>
      <c r="D845" s="362" t="s">
        <v>732</v>
      </c>
      <c r="E845" s="352">
        <v>0</v>
      </c>
      <c r="F845" s="350">
        <v>100</v>
      </c>
      <c r="G845" s="351"/>
      <c r="H845" s="352"/>
      <c r="I845" s="613"/>
      <c r="J845" s="613"/>
    </row>
    <row r="846" spans="1:10" ht="12.75">
      <c r="A846" s="445"/>
      <c r="B846" s="414"/>
      <c r="C846" s="629"/>
      <c r="D846" s="362" t="s">
        <v>753</v>
      </c>
      <c r="E846" s="352">
        <v>0</v>
      </c>
      <c r="F846" s="350">
        <v>100</v>
      </c>
      <c r="G846" s="351"/>
      <c r="H846" s="352"/>
      <c r="I846" s="613"/>
      <c r="J846" s="613"/>
    </row>
    <row r="847" spans="1:10" ht="12.75">
      <c r="A847" s="445"/>
      <c r="B847" s="414"/>
      <c r="C847" s="629"/>
      <c r="D847" s="362" t="s">
        <v>733</v>
      </c>
      <c r="E847" s="352">
        <v>270</v>
      </c>
      <c r="F847" s="350">
        <v>200</v>
      </c>
      <c r="G847" s="351"/>
      <c r="H847" s="352"/>
      <c r="I847" s="613"/>
      <c r="J847" s="613"/>
    </row>
    <row r="848" spans="1:10" ht="12.75">
      <c r="A848" s="445"/>
      <c r="B848" s="414"/>
      <c r="C848" s="629"/>
      <c r="D848" s="362" t="s">
        <v>734</v>
      </c>
      <c r="E848" s="352"/>
      <c r="F848" s="350"/>
      <c r="G848" s="351"/>
      <c r="H848" s="352"/>
      <c r="I848" s="613"/>
      <c r="J848" s="613"/>
    </row>
    <row r="849" spans="1:10" ht="12.75">
      <c r="A849" s="445"/>
      <c r="B849" s="414"/>
      <c r="C849" s="629"/>
      <c r="D849" s="362" t="s">
        <v>736</v>
      </c>
      <c r="E849" s="352">
        <v>8</v>
      </c>
      <c r="F849" s="350">
        <v>100</v>
      </c>
      <c r="G849" s="351"/>
      <c r="H849" s="352"/>
      <c r="I849" s="613"/>
      <c r="J849" s="613"/>
    </row>
    <row r="850" spans="1:10" ht="12.75">
      <c r="A850" s="445"/>
      <c r="B850" s="414"/>
      <c r="C850" s="629"/>
      <c r="D850" s="362" t="s">
        <v>440</v>
      </c>
      <c r="E850" s="352">
        <v>664</v>
      </c>
      <c r="F850" s="350">
        <v>500</v>
      </c>
      <c r="G850" s="351"/>
      <c r="H850" s="352"/>
      <c r="I850" s="613"/>
      <c r="J850" s="613"/>
    </row>
    <row r="851" spans="1:10" ht="12.75">
      <c r="A851" s="445"/>
      <c r="B851" s="414"/>
      <c r="C851" s="629"/>
      <c r="D851" s="362" t="s">
        <v>738</v>
      </c>
      <c r="E851" s="352">
        <v>226</v>
      </c>
      <c r="F851" s="350">
        <v>300</v>
      </c>
      <c r="G851" s="351"/>
      <c r="H851" s="352"/>
      <c r="I851" s="613"/>
      <c r="J851" s="613"/>
    </row>
    <row r="852" spans="1:10" ht="12.75">
      <c r="A852" s="445"/>
      <c r="B852" s="414"/>
      <c r="C852" s="629"/>
      <c r="D852" s="362" t="s">
        <v>395</v>
      </c>
      <c r="E852" s="352">
        <v>1154</v>
      </c>
      <c r="F852" s="350">
        <v>400</v>
      </c>
      <c r="G852" s="351"/>
      <c r="H852" s="352"/>
      <c r="I852" s="613"/>
      <c r="J852" s="613"/>
    </row>
    <row r="853" spans="1:10" ht="12.75">
      <c r="A853" s="445"/>
      <c r="B853" s="414"/>
      <c r="C853" s="629"/>
      <c r="D853" s="362" t="s">
        <v>444</v>
      </c>
      <c r="E853" s="352">
        <v>287</v>
      </c>
      <c r="F853" s="350">
        <v>300</v>
      </c>
      <c r="G853" s="351"/>
      <c r="H853" s="352"/>
      <c r="I853" s="613"/>
      <c r="J853" s="613"/>
    </row>
    <row r="854" spans="1:10" ht="12.75">
      <c r="A854" s="445"/>
      <c r="B854" s="414"/>
      <c r="C854" s="629"/>
      <c r="D854" s="362" t="s">
        <v>755</v>
      </c>
      <c r="E854" s="352">
        <v>200</v>
      </c>
      <c r="F854" s="350"/>
      <c r="G854" s="351"/>
      <c r="H854" s="352"/>
      <c r="I854" s="613"/>
      <c r="J854" s="613"/>
    </row>
    <row r="855" spans="1:10" ht="12.75">
      <c r="A855" s="445"/>
      <c r="B855" s="414"/>
      <c r="C855" s="490" t="s">
        <v>488</v>
      </c>
      <c r="D855" s="369" t="s">
        <v>739</v>
      </c>
      <c r="E855" s="346">
        <f>SUM(E856:E858)</f>
        <v>0</v>
      </c>
      <c r="F855" s="346">
        <f>SUM(F856:F858)</f>
        <v>1376</v>
      </c>
      <c r="G855" s="346">
        <v>200</v>
      </c>
      <c r="H855" s="346">
        <v>200</v>
      </c>
      <c r="I855" s="613"/>
      <c r="J855" s="613"/>
    </row>
    <row r="856" spans="1:10" ht="12.75">
      <c r="A856" s="445"/>
      <c r="B856" s="414"/>
      <c r="C856" s="629"/>
      <c r="D856" s="362" t="s">
        <v>741</v>
      </c>
      <c r="E856" s="352">
        <v>0</v>
      </c>
      <c r="F856" s="350">
        <v>1140</v>
      </c>
      <c r="G856" s="351"/>
      <c r="H856" s="352"/>
      <c r="I856" s="613"/>
      <c r="J856" s="613"/>
    </row>
    <row r="857" spans="1:10" ht="12.75">
      <c r="A857" s="445"/>
      <c r="B857" s="414"/>
      <c r="C857" s="629"/>
      <c r="D857" s="362" t="s">
        <v>453</v>
      </c>
      <c r="E857" s="352"/>
      <c r="F857" s="350">
        <v>100</v>
      </c>
      <c r="G857" s="351"/>
      <c r="H857" s="352"/>
      <c r="I857" s="613"/>
      <c r="J857" s="613"/>
    </row>
    <row r="858" spans="1:10" ht="12.75">
      <c r="A858" s="445"/>
      <c r="B858" s="414"/>
      <c r="C858" s="629"/>
      <c r="D858" s="362" t="s">
        <v>742</v>
      </c>
      <c r="E858" s="352"/>
      <c r="F858" s="350">
        <v>136</v>
      </c>
      <c r="G858" s="351"/>
      <c r="H858" s="352"/>
      <c r="I858" s="613"/>
      <c r="J858" s="613"/>
    </row>
    <row r="859" spans="1:10" ht="12.75">
      <c r="A859" s="445"/>
      <c r="B859" s="414"/>
      <c r="C859" s="610" t="s">
        <v>809</v>
      </c>
      <c r="D859" s="610"/>
      <c r="E859" s="612">
        <f>SUM(E860)</f>
        <v>84243</v>
      </c>
      <c r="F859" s="612">
        <f>SUM(F860)</f>
        <v>71048</v>
      </c>
      <c r="G859" s="612">
        <f>SUM(G860)</f>
        <v>74188</v>
      </c>
      <c r="H859" s="612">
        <f>SUM(H860)</f>
        <v>76121</v>
      </c>
      <c r="I859" s="607"/>
      <c r="J859" s="607"/>
    </row>
    <row r="860" spans="1:10" ht="12.75">
      <c r="A860" s="445"/>
      <c r="B860" s="414"/>
      <c r="C860" s="415" t="s">
        <v>288</v>
      </c>
      <c r="D860" s="416" t="s">
        <v>5</v>
      </c>
      <c r="E860" s="417">
        <f>SUM(E861+E865+E870+E895)</f>
        <v>84243</v>
      </c>
      <c r="F860" s="417">
        <f>SUM(F861+F865+F870+F895)</f>
        <v>71048</v>
      </c>
      <c r="G860" s="417">
        <f>SUM(G861+G865+G870+G895)</f>
        <v>74188</v>
      </c>
      <c r="H860" s="417">
        <f>SUM(H861+H865+H870+H895)</f>
        <v>76121</v>
      </c>
      <c r="I860" s="607"/>
      <c r="J860" s="607"/>
    </row>
    <row r="861" spans="1:13" ht="12.75">
      <c r="A861" s="445"/>
      <c r="B861" s="414"/>
      <c r="C861" s="420" t="s">
        <v>369</v>
      </c>
      <c r="D861" s="343" t="s">
        <v>513</v>
      </c>
      <c r="E861" s="346">
        <f>SUM(E862:E864)</f>
        <v>37132</v>
      </c>
      <c r="F861" s="346">
        <f>SUM(F862:F864)</f>
        <v>36400</v>
      </c>
      <c r="G861" s="346">
        <v>38400</v>
      </c>
      <c r="H861" s="346">
        <v>39500</v>
      </c>
      <c r="I861" s="613"/>
      <c r="J861" s="613"/>
      <c r="M861" s="91"/>
    </row>
    <row r="862" spans="1:13" ht="12.75">
      <c r="A862" s="445"/>
      <c r="B862" s="414"/>
      <c r="C862" s="420"/>
      <c r="D862" s="349" t="s">
        <v>514</v>
      </c>
      <c r="E862" s="352">
        <v>31639</v>
      </c>
      <c r="F862" s="352">
        <v>32400</v>
      </c>
      <c r="G862" s="351"/>
      <c r="H862" s="352"/>
      <c r="I862" s="613"/>
      <c r="J862" s="613"/>
      <c r="M862" s="91"/>
    </row>
    <row r="863" spans="1:13" ht="12.75">
      <c r="A863" s="445"/>
      <c r="B863" s="414"/>
      <c r="C863" s="420"/>
      <c r="D863" s="479" t="s">
        <v>721</v>
      </c>
      <c r="E863" s="618">
        <v>4793</v>
      </c>
      <c r="F863" s="352">
        <v>3500</v>
      </c>
      <c r="G863" s="351"/>
      <c r="H863" s="352"/>
      <c r="I863" s="613"/>
      <c r="J863" s="613"/>
      <c r="M863" s="91"/>
    </row>
    <row r="864" spans="1:13" ht="12.75">
      <c r="A864" s="445"/>
      <c r="B864" s="414"/>
      <c r="C864" s="420"/>
      <c r="D864" s="479" t="s">
        <v>591</v>
      </c>
      <c r="E864" s="618">
        <v>700</v>
      </c>
      <c r="F864" s="352">
        <v>500</v>
      </c>
      <c r="G864" s="351"/>
      <c r="H864" s="352"/>
      <c r="I864" s="613"/>
      <c r="J864" s="613"/>
      <c r="M864" s="91"/>
    </row>
    <row r="865" spans="1:10" ht="12.75">
      <c r="A865" s="445"/>
      <c r="B865" s="414"/>
      <c r="C865" s="420" t="s">
        <v>373</v>
      </c>
      <c r="D865" s="343" t="s">
        <v>519</v>
      </c>
      <c r="E865" s="357">
        <f>SUM(E866:E869)</f>
        <v>13040</v>
      </c>
      <c r="F865" s="357">
        <f>SUM(F866:F869)</f>
        <v>12813</v>
      </c>
      <c r="G865" s="357">
        <v>13517</v>
      </c>
      <c r="H865" s="357">
        <v>13904</v>
      </c>
      <c r="I865" s="613"/>
      <c r="J865" s="613"/>
    </row>
    <row r="866" spans="1:10" ht="12.75">
      <c r="A866" s="445"/>
      <c r="B866" s="414"/>
      <c r="C866" s="420"/>
      <c r="D866" s="479" t="s">
        <v>722</v>
      </c>
      <c r="E866" s="619">
        <v>1293</v>
      </c>
      <c r="F866" s="360">
        <v>2000</v>
      </c>
      <c r="G866" s="359"/>
      <c r="H866" s="360"/>
      <c r="I866" s="613"/>
      <c r="J866" s="613"/>
    </row>
    <row r="867" spans="1:10" ht="12.75">
      <c r="A867" s="445"/>
      <c r="B867" s="414"/>
      <c r="C867" s="420"/>
      <c r="D867" s="479" t="s">
        <v>723</v>
      </c>
      <c r="E867" s="619">
        <v>1931</v>
      </c>
      <c r="F867" s="360">
        <v>1000</v>
      </c>
      <c r="G867" s="359"/>
      <c r="H867" s="360"/>
      <c r="I867" s="613"/>
      <c r="J867" s="613"/>
    </row>
    <row r="868" spans="1:10" ht="12.75">
      <c r="A868" s="445"/>
      <c r="B868" s="414"/>
      <c r="C868" s="420"/>
      <c r="D868" s="349" t="s">
        <v>724</v>
      </c>
      <c r="E868" s="619">
        <v>490</v>
      </c>
      <c r="F868" s="360">
        <v>641</v>
      </c>
      <c r="G868" s="359"/>
      <c r="H868" s="360"/>
      <c r="I868" s="613"/>
      <c r="J868" s="613"/>
    </row>
    <row r="869" spans="1:10" ht="12.75">
      <c r="A869" s="445"/>
      <c r="B869" s="414"/>
      <c r="C869" s="420"/>
      <c r="D869" s="362" t="s">
        <v>725</v>
      </c>
      <c r="E869" s="618">
        <v>9326</v>
      </c>
      <c r="F869" s="358">
        <v>9172</v>
      </c>
      <c r="G869" s="363"/>
      <c r="H869" s="358"/>
      <c r="I869" s="613"/>
      <c r="J869" s="613"/>
    </row>
    <row r="870" spans="1:10" ht="12.75">
      <c r="A870" s="445"/>
      <c r="B870" s="414"/>
      <c r="C870" s="420" t="s">
        <v>289</v>
      </c>
      <c r="D870" s="343" t="s">
        <v>290</v>
      </c>
      <c r="E870" s="357">
        <f>SUM(E871:E894)</f>
        <v>33806</v>
      </c>
      <c r="F870" s="357">
        <f>SUM(F871:F894)</f>
        <v>21535</v>
      </c>
      <c r="G870" s="357">
        <v>22271</v>
      </c>
      <c r="H870" s="357">
        <v>22717</v>
      </c>
      <c r="I870" s="613"/>
      <c r="J870" s="613"/>
    </row>
    <row r="871" spans="1:10" ht="12.75">
      <c r="A871" s="445"/>
      <c r="B871" s="414"/>
      <c r="C871" s="420"/>
      <c r="D871" s="479" t="s">
        <v>781</v>
      </c>
      <c r="E871" s="615"/>
      <c r="F871" s="352"/>
      <c r="G871" s="360"/>
      <c r="H871" s="360"/>
      <c r="I871" s="613"/>
      <c r="J871" s="613"/>
    </row>
    <row r="872" spans="1:10" ht="12.75">
      <c r="A872" s="445"/>
      <c r="B872" s="414"/>
      <c r="C872" s="420"/>
      <c r="D872" s="362" t="s">
        <v>410</v>
      </c>
      <c r="E872" s="352">
        <v>18767</v>
      </c>
      <c r="F872" s="352">
        <v>8397</v>
      </c>
      <c r="G872" s="351"/>
      <c r="H872" s="352"/>
      <c r="I872" s="613"/>
      <c r="J872" s="613"/>
    </row>
    <row r="873" spans="1:10" ht="12.75">
      <c r="A873" s="445"/>
      <c r="B873" s="414"/>
      <c r="C873" s="420"/>
      <c r="D873" s="362" t="s">
        <v>726</v>
      </c>
      <c r="E873" s="618">
        <v>3915</v>
      </c>
      <c r="F873" s="352">
        <v>4560</v>
      </c>
      <c r="G873" s="351"/>
      <c r="H873" s="352"/>
      <c r="I873" s="613"/>
      <c r="J873" s="613"/>
    </row>
    <row r="874" spans="1:10" ht="12.75">
      <c r="A874" s="445"/>
      <c r="B874" s="414"/>
      <c r="C874" s="420"/>
      <c r="D874" s="362" t="s">
        <v>412</v>
      </c>
      <c r="E874" s="618">
        <v>249</v>
      </c>
      <c r="F874" s="352">
        <v>558</v>
      </c>
      <c r="G874" s="351"/>
      <c r="H874" s="352"/>
      <c r="I874" s="613"/>
      <c r="J874" s="613"/>
    </row>
    <row r="875" spans="1:10" ht="12.75">
      <c r="A875" s="445"/>
      <c r="B875" s="414"/>
      <c r="C875" s="420"/>
      <c r="D875" s="362" t="s">
        <v>414</v>
      </c>
      <c r="E875" s="618"/>
      <c r="F875" s="352"/>
      <c r="G875" s="351"/>
      <c r="H875" s="352"/>
      <c r="I875" s="613"/>
      <c r="J875" s="613"/>
    </row>
    <row r="876" spans="1:10" ht="12.75">
      <c r="A876" s="445"/>
      <c r="B876" s="414"/>
      <c r="C876" s="420"/>
      <c r="D876" s="362" t="s">
        <v>415</v>
      </c>
      <c r="E876" s="618"/>
      <c r="F876" s="352"/>
      <c r="G876" s="351"/>
      <c r="H876" s="352"/>
      <c r="I876" s="613"/>
      <c r="J876" s="613"/>
    </row>
    <row r="877" spans="1:10" ht="12.75">
      <c r="A877" s="445"/>
      <c r="B877" s="414"/>
      <c r="C877" s="420"/>
      <c r="D877" s="362" t="s">
        <v>750</v>
      </c>
      <c r="E877" s="618"/>
      <c r="F877" s="352"/>
      <c r="G877" s="351"/>
      <c r="H877" s="352"/>
      <c r="I877" s="613"/>
      <c r="J877" s="613"/>
    </row>
    <row r="878" spans="1:10" ht="12.75">
      <c r="A878" s="445"/>
      <c r="B878" s="414"/>
      <c r="C878" s="420"/>
      <c r="D878" s="362" t="s">
        <v>727</v>
      </c>
      <c r="E878" s="618"/>
      <c r="F878" s="352"/>
      <c r="G878" s="351"/>
      <c r="H878" s="352"/>
      <c r="I878" s="613"/>
      <c r="J878" s="613"/>
    </row>
    <row r="879" spans="1:10" ht="12.75">
      <c r="A879" s="445"/>
      <c r="B879" s="414"/>
      <c r="C879" s="420"/>
      <c r="D879" s="362" t="s">
        <v>418</v>
      </c>
      <c r="E879" s="618">
        <v>1479</v>
      </c>
      <c r="F879" s="352">
        <v>1000</v>
      </c>
      <c r="G879" s="351"/>
      <c r="H879" s="352"/>
      <c r="I879" s="613"/>
      <c r="J879" s="613"/>
    </row>
    <row r="880" spans="1:10" ht="12.75">
      <c r="A880" s="445"/>
      <c r="B880" s="414"/>
      <c r="C880" s="420"/>
      <c r="D880" s="362" t="s">
        <v>728</v>
      </c>
      <c r="E880" s="618"/>
      <c r="F880" s="352"/>
      <c r="G880" s="351"/>
      <c r="H880" s="352"/>
      <c r="I880" s="613"/>
      <c r="J880" s="613"/>
    </row>
    <row r="881" spans="1:10" ht="12.75">
      <c r="A881" s="445"/>
      <c r="B881" s="414"/>
      <c r="C881" s="420"/>
      <c r="D881" s="362" t="s">
        <v>729</v>
      </c>
      <c r="E881" s="618">
        <v>134</v>
      </c>
      <c r="F881" s="352">
        <v>500</v>
      </c>
      <c r="G881" s="351"/>
      <c r="H881" s="352"/>
      <c r="I881" s="613"/>
      <c r="J881" s="613"/>
    </row>
    <row r="882" spans="1:10" ht="12.75">
      <c r="A882" s="445"/>
      <c r="B882" s="414"/>
      <c r="C882" s="420"/>
      <c r="D882" s="362" t="s">
        <v>751</v>
      </c>
      <c r="E882" s="618"/>
      <c r="F882" s="352"/>
      <c r="G882" s="351"/>
      <c r="H882" s="352"/>
      <c r="I882" s="613"/>
      <c r="J882" s="613"/>
    </row>
    <row r="883" spans="1:10" ht="12.75">
      <c r="A883" s="445"/>
      <c r="B883" s="414"/>
      <c r="C883" s="420"/>
      <c r="D883" s="362" t="s">
        <v>786</v>
      </c>
      <c r="E883" s="618">
        <v>261</v>
      </c>
      <c r="F883" s="352"/>
      <c r="G883" s="351"/>
      <c r="H883" s="352"/>
      <c r="I883" s="613"/>
      <c r="J883" s="613"/>
    </row>
    <row r="884" spans="1:10" ht="12.75">
      <c r="A884" s="445"/>
      <c r="B884" s="414"/>
      <c r="C884" s="420"/>
      <c r="D884" s="362" t="s">
        <v>753</v>
      </c>
      <c r="E884" s="618"/>
      <c r="F884" s="352"/>
      <c r="G884" s="351"/>
      <c r="H884" s="352"/>
      <c r="I884" s="613"/>
      <c r="J884" s="613"/>
    </row>
    <row r="885" spans="1:10" ht="12.75">
      <c r="A885" s="445"/>
      <c r="B885" s="414"/>
      <c r="C885" s="420"/>
      <c r="D885" s="362" t="s">
        <v>733</v>
      </c>
      <c r="E885" s="618">
        <v>68</v>
      </c>
      <c r="F885" s="352">
        <v>420</v>
      </c>
      <c r="G885" s="351"/>
      <c r="H885" s="352"/>
      <c r="I885" s="613"/>
      <c r="J885" s="613"/>
    </row>
    <row r="886" spans="1:10" ht="12.75">
      <c r="A886" s="445"/>
      <c r="B886" s="414"/>
      <c r="C886" s="420"/>
      <c r="D886" s="362" t="s">
        <v>734</v>
      </c>
      <c r="E886" s="618">
        <v>4685</v>
      </c>
      <c r="F886" s="352">
        <v>3000</v>
      </c>
      <c r="G886" s="351"/>
      <c r="H886" s="352"/>
      <c r="I886" s="613"/>
      <c r="J886" s="613"/>
    </row>
    <row r="887" spans="1:10" ht="12.75">
      <c r="A887" s="445"/>
      <c r="B887" s="414"/>
      <c r="C887" s="420"/>
      <c r="D887" s="362" t="s">
        <v>736</v>
      </c>
      <c r="E887" s="618"/>
      <c r="F887" s="352"/>
      <c r="G887" s="351"/>
      <c r="H887" s="352"/>
      <c r="I887" s="613"/>
      <c r="J887" s="613"/>
    </row>
    <row r="888" spans="1:10" ht="12.75">
      <c r="A888" s="445"/>
      <c r="B888" s="414"/>
      <c r="C888" s="420"/>
      <c r="D888" s="362" t="s">
        <v>439</v>
      </c>
      <c r="E888" s="618"/>
      <c r="F888" s="352"/>
      <c r="G888" s="351"/>
      <c r="H888" s="352"/>
      <c r="I888" s="613"/>
      <c r="J888" s="613"/>
    </row>
    <row r="889" spans="1:10" ht="12.75">
      <c r="A889" s="445"/>
      <c r="B889" s="414"/>
      <c r="C889" s="420"/>
      <c r="D889" s="362" t="s">
        <v>440</v>
      </c>
      <c r="E889" s="618">
        <v>1770</v>
      </c>
      <c r="F889" s="352">
        <v>1000</v>
      </c>
      <c r="G889" s="351"/>
      <c r="H889" s="352"/>
      <c r="I889" s="613"/>
      <c r="J889" s="613"/>
    </row>
    <row r="890" spans="1:10" ht="12.75">
      <c r="A890" s="445"/>
      <c r="B890" s="414"/>
      <c r="C890" s="420"/>
      <c r="D890" s="362" t="s">
        <v>738</v>
      </c>
      <c r="E890" s="618">
        <v>235</v>
      </c>
      <c r="F890" s="352">
        <v>300</v>
      </c>
      <c r="G890" s="351"/>
      <c r="H890" s="352"/>
      <c r="I890" s="613"/>
      <c r="J890" s="613"/>
    </row>
    <row r="891" spans="1:10" ht="12.75">
      <c r="A891" s="445"/>
      <c r="B891" s="414"/>
      <c r="C891" s="420"/>
      <c r="D891" s="362" t="s">
        <v>395</v>
      </c>
      <c r="E891" s="618">
        <v>1841</v>
      </c>
      <c r="F891" s="352">
        <v>1300</v>
      </c>
      <c r="G891" s="351"/>
      <c r="H891" s="352"/>
      <c r="I891" s="613"/>
      <c r="J891" s="613"/>
    </row>
    <row r="892" spans="1:10" ht="12.75">
      <c r="A892" s="445"/>
      <c r="B892" s="414"/>
      <c r="C892" s="420"/>
      <c r="D892" s="362" t="s">
        <v>443</v>
      </c>
      <c r="E892" s="618"/>
      <c r="F892" s="352"/>
      <c r="G892" s="351"/>
      <c r="H892" s="352"/>
      <c r="I892" s="613"/>
      <c r="J892" s="613"/>
    </row>
    <row r="893" spans="1:10" ht="12.75">
      <c r="A893" s="445"/>
      <c r="B893" s="414"/>
      <c r="C893" s="420"/>
      <c r="D893" s="362" t="s">
        <v>444</v>
      </c>
      <c r="E893" s="618">
        <v>402</v>
      </c>
      <c r="F893" s="352">
        <v>500</v>
      </c>
      <c r="G893" s="351"/>
      <c r="H893" s="352"/>
      <c r="I893" s="613"/>
      <c r="J893" s="613"/>
    </row>
    <row r="894" spans="1:10" ht="12.75">
      <c r="A894" s="445"/>
      <c r="B894" s="414"/>
      <c r="C894" s="420"/>
      <c r="D894" s="362" t="s">
        <v>755</v>
      </c>
      <c r="E894" s="618"/>
      <c r="F894" s="352"/>
      <c r="G894" s="351"/>
      <c r="H894" s="352"/>
      <c r="I894" s="613"/>
      <c r="J894" s="613"/>
    </row>
    <row r="895" spans="1:10" ht="12.75">
      <c r="A895" s="445"/>
      <c r="B895" s="414"/>
      <c r="C895" s="490" t="s">
        <v>488</v>
      </c>
      <c r="D895" s="369" t="s">
        <v>739</v>
      </c>
      <c r="E895" s="346">
        <f>SUM(E896:E900)</f>
        <v>265</v>
      </c>
      <c r="F895" s="346">
        <f>SUM(F896:F900)</f>
        <v>300</v>
      </c>
      <c r="G895" s="346">
        <v>0</v>
      </c>
      <c r="H895" s="346">
        <f>SUM(H896:H900)</f>
        <v>0</v>
      </c>
      <c r="I895" s="613"/>
      <c r="J895" s="613"/>
    </row>
    <row r="896" spans="1:10" ht="12.75">
      <c r="A896" s="445"/>
      <c r="B896" s="414"/>
      <c r="C896" s="629"/>
      <c r="D896" s="362" t="s">
        <v>740</v>
      </c>
      <c r="E896" s="618"/>
      <c r="F896" s="352"/>
      <c r="G896" s="351"/>
      <c r="H896" s="352"/>
      <c r="I896" s="613"/>
      <c r="J896" s="613"/>
    </row>
    <row r="897" spans="1:10" ht="12.75">
      <c r="A897" s="445"/>
      <c r="B897" s="414"/>
      <c r="C897" s="629"/>
      <c r="D897" s="362" t="s">
        <v>741</v>
      </c>
      <c r="E897" s="618"/>
      <c r="F897" s="352"/>
      <c r="G897" s="351"/>
      <c r="H897" s="352"/>
      <c r="I897" s="613"/>
      <c r="J897" s="613"/>
    </row>
    <row r="898" spans="1:10" ht="12.75">
      <c r="A898" s="445"/>
      <c r="B898" s="414"/>
      <c r="C898" s="629"/>
      <c r="D898" s="362" t="s">
        <v>774</v>
      </c>
      <c r="E898" s="618"/>
      <c r="F898" s="352"/>
      <c r="G898" s="351"/>
      <c r="H898" s="352"/>
      <c r="I898" s="613"/>
      <c r="J898" s="613"/>
    </row>
    <row r="899" spans="1:10" ht="12.75">
      <c r="A899" s="445"/>
      <c r="B899" s="414"/>
      <c r="C899" s="629"/>
      <c r="D899" s="362" t="s">
        <v>453</v>
      </c>
      <c r="E899" s="618">
        <v>265</v>
      </c>
      <c r="F899" s="352">
        <v>300</v>
      </c>
      <c r="G899" s="351"/>
      <c r="H899" s="352"/>
      <c r="I899" s="613"/>
      <c r="J899" s="613"/>
    </row>
    <row r="900" spans="1:10" ht="12.75">
      <c r="A900" s="445"/>
      <c r="B900" s="414"/>
      <c r="C900" s="629"/>
      <c r="D900" s="362" t="s">
        <v>742</v>
      </c>
      <c r="E900" s="623"/>
      <c r="F900" s="373"/>
      <c r="G900" s="351"/>
      <c r="H900" s="352"/>
      <c r="I900" s="613"/>
      <c r="J900" s="613"/>
    </row>
    <row r="901" spans="1:10" ht="12.75">
      <c r="A901" s="407" t="s">
        <v>810</v>
      </c>
      <c r="B901" s="606" t="s">
        <v>811</v>
      </c>
      <c r="C901" s="409" t="s">
        <v>812</v>
      </c>
      <c r="D901" s="617"/>
      <c r="E901" s="410">
        <f>SUM(E902)</f>
        <v>31470</v>
      </c>
      <c r="F901" s="410">
        <f>SUM(F902)</f>
        <v>30823</v>
      </c>
      <c r="G901" s="410">
        <f>SUM(G902)</f>
        <v>31499</v>
      </c>
      <c r="H901" s="410">
        <f>SUM(H902)</f>
        <v>31800</v>
      </c>
      <c r="I901" s="607"/>
      <c r="J901" s="607"/>
    </row>
    <row r="902" spans="1:10" ht="12.75">
      <c r="A902" s="445"/>
      <c r="B902" s="414"/>
      <c r="C902" s="610" t="s">
        <v>813</v>
      </c>
      <c r="D902" s="610"/>
      <c r="E902" s="612">
        <f>SUM(E903)</f>
        <v>31470</v>
      </c>
      <c r="F902" s="612">
        <f>SUM(F903)</f>
        <v>30823</v>
      </c>
      <c r="G902" s="612">
        <f>SUM(G903)</f>
        <v>31499</v>
      </c>
      <c r="H902" s="612">
        <f>SUM(H903)</f>
        <v>31800</v>
      </c>
      <c r="I902" s="607"/>
      <c r="J902" s="607"/>
    </row>
    <row r="903" spans="1:10" ht="12.75">
      <c r="A903" s="445"/>
      <c r="B903" s="414"/>
      <c r="C903" s="415" t="s">
        <v>288</v>
      </c>
      <c r="D903" s="416" t="s">
        <v>5</v>
      </c>
      <c r="E903" s="417">
        <f>SUM(E904+E908+E913+E927)</f>
        <v>31470</v>
      </c>
      <c r="F903" s="417">
        <f>SUM(F904+F908+F913+F927)</f>
        <v>30823</v>
      </c>
      <c r="G903" s="417">
        <f>SUM(G904+G908+G913+G927)</f>
        <v>31499</v>
      </c>
      <c r="H903" s="417">
        <f>SUM(H904+H908+H913+H927)</f>
        <v>31800</v>
      </c>
      <c r="I903" s="607"/>
      <c r="J903" s="607"/>
    </row>
    <row r="904" spans="1:13" ht="12.75">
      <c r="A904" s="445"/>
      <c r="B904" s="414"/>
      <c r="C904" s="420" t="s">
        <v>369</v>
      </c>
      <c r="D904" s="343" t="s">
        <v>513</v>
      </c>
      <c r="E904" s="346">
        <f>SUM(E905:E907)</f>
        <v>19772</v>
      </c>
      <c r="F904" s="346">
        <f>SUM(F905:F907)</f>
        <v>22042</v>
      </c>
      <c r="G904" s="346">
        <v>22263</v>
      </c>
      <c r="H904" s="346">
        <v>22485</v>
      </c>
      <c r="I904" s="613"/>
      <c r="J904" s="613"/>
      <c r="M904" s="91"/>
    </row>
    <row r="905" spans="1:13" ht="12.75">
      <c r="A905" s="445"/>
      <c r="B905" s="414"/>
      <c r="C905" s="420"/>
      <c r="D905" s="349" t="s">
        <v>514</v>
      </c>
      <c r="E905" s="352">
        <v>18331</v>
      </c>
      <c r="F905" s="350">
        <v>20792</v>
      </c>
      <c r="G905" s="351"/>
      <c r="H905" s="352"/>
      <c r="I905" s="613"/>
      <c r="J905" s="613"/>
      <c r="M905" s="91"/>
    </row>
    <row r="906" spans="1:13" ht="12.75">
      <c r="A906" s="445"/>
      <c r="B906" s="414"/>
      <c r="C906" s="420"/>
      <c r="D906" s="479" t="s">
        <v>721</v>
      </c>
      <c r="E906" s="352">
        <v>1197</v>
      </c>
      <c r="F906" s="350">
        <v>1250</v>
      </c>
      <c r="G906" s="351"/>
      <c r="H906" s="352"/>
      <c r="I906" s="613"/>
      <c r="J906" s="613"/>
      <c r="M906" s="91"/>
    </row>
    <row r="907" spans="1:13" ht="12.75">
      <c r="A907" s="445"/>
      <c r="B907" s="414"/>
      <c r="C907" s="420"/>
      <c r="D907" s="479" t="s">
        <v>591</v>
      </c>
      <c r="E907" s="352">
        <v>244</v>
      </c>
      <c r="F907" s="350"/>
      <c r="G907" s="351"/>
      <c r="H907" s="352"/>
      <c r="I907" s="613"/>
      <c r="J907" s="613"/>
      <c r="M907" s="91"/>
    </row>
    <row r="908" spans="1:10" ht="12.75">
      <c r="A908" s="445"/>
      <c r="B908" s="414"/>
      <c r="C908" s="420" t="s">
        <v>373</v>
      </c>
      <c r="D908" s="343" t="s">
        <v>519</v>
      </c>
      <c r="E908" s="357">
        <f>SUM(E909:E912)</f>
        <v>6984</v>
      </c>
      <c r="F908" s="357">
        <f>SUM(F909:F912)</f>
        <v>7758</v>
      </c>
      <c r="G908" s="357">
        <v>7836</v>
      </c>
      <c r="H908" s="357">
        <v>7915</v>
      </c>
      <c r="I908" s="613"/>
      <c r="J908" s="613"/>
    </row>
    <row r="909" spans="1:10" ht="12.75">
      <c r="A909" s="445"/>
      <c r="B909" s="414"/>
      <c r="C909" s="420"/>
      <c r="D909" s="479" t="s">
        <v>722</v>
      </c>
      <c r="E909" s="360">
        <v>1089</v>
      </c>
      <c r="F909" s="358">
        <v>1477</v>
      </c>
      <c r="G909" s="359"/>
      <c r="H909" s="360"/>
      <c r="I909" s="613"/>
      <c r="J909" s="613"/>
    </row>
    <row r="910" spans="1:10" ht="12.75">
      <c r="A910" s="445"/>
      <c r="B910" s="414"/>
      <c r="C910" s="420"/>
      <c r="D910" s="479" t="s">
        <v>723</v>
      </c>
      <c r="E910" s="360">
        <v>696</v>
      </c>
      <c r="F910" s="358">
        <v>726</v>
      </c>
      <c r="G910" s="359"/>
      <c r="H910" s="360"/>
      <c r="I910" s="613"/>
      <c r="J910" s="613"/>
    </row>
    <row r="911" spans="1:10" ht="12.75">
      <c r="A911" s="445"/>
      <c r="B911" s="414"/>
      <c r="C911" s="420"/>
      <c r="D911" s="349" t="s">
        <v>724</v>
      </c>
      <c r="E911" s="360">
        <v>192</v>
      </c>
      <c r="F911" s="358"/>
      <c r="G911" s="359"/>
      <c r="H911" s="360"/>
      <c r="I911" s="613"/>
      <c r="J911" s="613"/>
    </row>
    <row r="912" spans="1:10" ht="12.75">
      <c r="A912" s="445"/>
      <c r="B912" s="414"/>
      <c r="C912" s="420"/>
      <c r="D912" s="362" t="s">
        <v>725</v>
      </c>
      <c r="E912" s="358">
        <v>5007</v>
      </c>
      <c r="F912" s="358">
        <v>5555</v>
      </c>
      <c r="G912" s="363"/>
      <c r="H912" s="358"/>
      <c r="I912" s="613"/>
      <c r="J912" s="613"/>
    </row>
    <row r="913" spans="1:10" ht="12.75">
      <c r="A913" s="445"/>
      <c r="B913" s="414"/>
      <c r="C913" s="420" t="s">
        <v>289</v>
      </c>
      <c r="D913" s="343" t="s">
        <v>290</v>
      </c>
      <c r="E913" s="357">
        <f>SUM(E914:E926)</f>
        <v>3451</v>
      </c>
      <c r="F913" s="357">
        <f>SUM(F914:F926)</f>
        <v>1023</v>
      </c>
      <c r="G913" s="357">
        <v>1400</v>
      </c>
      <c r="H913" s="357">
        <v>1400</v>
      </c>
      <c r="I913" s="613"/>
      <c r="J913" s="613"/>
    </row>
    <row r="914" spans="1:10" ht="12.75">
      <c r="A914" s="445"/>
      <c r="B914" s="414"/>
      <c r="C914" s="629"/>
      <c r="D914" s="362" t="s">
        <v>410</v>
      </c>
      <c r="E914" s="352">
        <v>2190</v>
      </c>
      <c r="F914" s="350">
        <v>666</v>
      </c>
      <c r="G914" s="351"/>
      <c r="H914" s="352"/>
      <c r="I914" s="613"/>
      <c r="J914" s="613"/>
    </row>
    <row r="915" spans="1:10" ht="12.75">
      <c r="A915" s="445"/>
      <c r="B915" s="414"/>
      <c r="C915" s="629"/>
      <c r="D915" s="362" t="s">
        <v>726</v>
      </c>
      <c r="E915" s="352">
        <v>578</v>
      </c>
      <c r="F915" s="350">
        <v>100</v>
      </c>
      <c r="G915" s="351"/>
      <c r="H915" s="352"/>
      <c r="I915" s="613"/>
      <c r="J915" s="613"/>
    </row>
    <row r="916" spans="1:10" ht="12.75">
      <c r="A916" s="445"/>
      <c r="B916" s="414"/>
      <c r="C916" s="629"/>
      <c r="D916" s="362" t="s">
        <v>414</v>
      </c>
      <c r="E916" s="352"/>
      <c r="F916" s="350"/>
      <c r="G916" s="351"/>
      <c r="H916" s="352"/>
      <c r="I916" s="613"/>
      <c r="J916" s="613"/>
    </row>
    <row r="917" spans="1:10" ht="12.75">
      <c r="A917" s="445"/>
      <c r="B917" s="414"/>
      <c r="C917" s="629"/>
      <c r="D917" s="362" t="s">
        <v>418</v>
      </c>
      <c r="E917" s="352">
        <v>34</v>
      </c>
      <c r="F917" s="350">
        <v>7</v>
      </c>
      <c r="G917" s="351"/>
      <c r="H917" s="352"/>
      <c r="I917" s="613"/>
      <c r="J917" s="613"/>
    </row>
    <row r="918" spans="1:10" ht="12.75">
      <c r="A918" s="445"/>
      <c r="B918" s="414"/>
      <c r="C918" s="629"/>
      <c r="D918" s="362" t="s">
        <v>752</v>
      </c>
      <c r="E918" s="352"/>
      <c r="F918" s="350"/>
      <c r="G918" s="351"/>
      <c r="H918" s="352"/>
      <c r="I918" s="613"/>
      <c r="J918" s="613"/>
    </row>
    <row r="919" spans="1:10" ht="12.75">
      <c r="A919" s="445"/>
      <c r="B919" s="414"/>
      <c r="C919" s="629"/>
      <c r="D919" s="362" t="s">
        <v>814</v>
      </c>
      <c r="E919" s="352"/>
      <c r="F919" s="350"/>
      <c r="G919" s="351"/>
      <c r="H919" s="352"/>
      <c r="I919" s="613"/>
      <c r="J919" s="613"/>
    </row>
    <row r="920" spans="1:10" ht="12.75">
      <c r="A920" s="445"/>
      <c r="B920" s="414"/>
      <c r="C920" s="629"/>
      <c r="D920" s="362" t="s">
        <v>734</v>
      </c>
      <c r="E920" s="352"/>
      <c r="F920" s="350"/>
      <c r="G920" s="351"/>
      <c r="H920" s="352"/>
      <c r="I920" s="613"/>
      <c r="J920" s="613"/>
    </row>
    <row r="921" spans="1:10" ht="12.75">
      <c r="A921" s="445"/>
      <c r="B921" s="414"/>
      <c r="C921" s="629"/>
      <c r="D921" s="362" t="s">
        <v>754</v>
      </c>
      <c r="E921" s="352"/>
      <c r="F921" s="350"/>
      <c r="G921" s="351"/>
      <c r="H921" s="352"/>
      <c r="I921" s="613"/>
      <c r="J921" s="613"/>
    </row>
    <row r="922" spans="1:10" ht="12.75">
      <c r="A922" s="445"/>
      <c r="B922" s="414"/>
      <c r="C922" s="629"/>
      <c r="D922" s="362" t="s">
        <v>440</v>
      </c>
      <c r="E922" s="352">
        <v>0</v>
      </c>
      <c r="F922" s="350">
        <v>50</v>
      </c>
      <c r="G922" s="351"/>
      <c r="H922" s="352"/>
      <c r="I922" s="613"/>
      <c r="J922" s="613"/>
    </row>
    <row r="923" spans="1:10" ht="12.75">
      <c r="A923" s="445"/>
      <c r="B923" s="414"/>
      <c r="C923" s="629"/>
      <c r="D923" s="362" t="s">
        <v>395</v>
      </c>
      <c r="E923" s="352">
        <v>231</v>
      </c>
      <c r="F923" s="350">
        <v>100</v>
      </c>
      <c r="G923" s="351"/>
      <c r="H923" s="352"/>
      <c r="I923" s="613"/>
      <c r="J923" s="613"/>
    </row>
    <row r="924" spans="1:10" ht="12.75">
      <c r="A924" s="445"/>
      <c r="B924" s="414"/>
      <c r="C924" s="629"/>
      <c r="D924" s="362" t="s">
        <v>443</v>
      </c>
      <c r="E924" s="352"/>
      <c r="F924" s="350"/>
      <c r="G924" s="351"/>
      <c r="H924" s="352"/>
      <c r="I924" s="613"/>
      <c r="J924" s="613"/>
    </row>
    <row r="925" spans="1:10" ht="12.75">
      <c r="A925" s="445"/>
      <c r="B925" s="414"/>
      <c r="C925" s="629"/>
      <c r="D925" s="362" t="s">
        <v>444</v>
      </c>
      <c r="E925" s="352">
        <v>418</v>
      </c>
      <c r="F925" s="350">
        <v>100</v>
      </c>
      <c r="G925" s="351"/>
      <c r="H925" s="352"/>
      <c r="I925" s="613"/>
      <c r="J925" s="613"/>
    </row>
    <row r="926" spans="1:10" ht="12.75">
      <c r="A926" s="445"/>
      <c r="B926" s="414"/>
      <c r="C926" s="629"/>
      <c r="D926" s="362" t="s">
        <v>755</v>
      </c>
      <c r="E926" s="352"/>
      <c r="F926" s="350"/>
      <c r="G926" s="351"/>
      <c r="H926" s="352"/>
      <c r="I926" s="613"/>
      <c r="J926" s="613"/>
    </row>
    <row r="927" spans="1:10" ht="12.75">
      <c r="A927" s="445"/>
      <c r="B927" s="414"/>
      <c r="C927" s="490" t="s">
        <v>488</v>
      </c>
      <c r="D927" s="369" t="s">
        <v>739</v>
      </c>
      <c r="E927" s="346">
        <f>SUM(E928:E929)</f>
        <v>1263</v>
      </c>
      <c r="F927" s="346">
        <f>SUM(F928:F929)</f>
        <v>0</v>
      </c>
      <c r="G927" s="346">
        <f>SUM(G929:G929)</f>
        <v>0</v>
      </c>
      <c r="H927" s="346">
        <f>SUM(H929:H929)</f>
        <v>0</v>
      </c>
      <c r="I927" s="613"/>
      <c r="J927" s="613"/>
    </row>
    <row r="928" spans="1:10" ht="12.75">
      <c r="A928" s="445"/>
      <c r="B928" s="414"/>
      <c r="C928" s="490"/>
      <c r="D928" s="362" t="s">
        <v>756</v>
      </c>
      <c r="E928" s="352">
        <v>1118</v>
      </c>
      <c r="F928" s="346"/>
      <c r="G928" s="346"/>
      <c r="H928" s="346"/>
      <c r="I928" s="613"/>
      <c r="J928" s="613"/>
    </row>
    <row r="929" spans="1:10" ht="12.75">
      <c r="A929" s="445"/>
      <c r="B929" s="414"/>
      <c r="C929" s="629"/>
      <c r="D929" s="362" t="s">
        <v>453</v>
      </c>
      <c r="E929" s="352">
        <v>145</v>
      </c>
      <c r="F929" s="350"/>
      <c r="G929" s="351"/>
      <c r="H929" s="352"/>
      <c r="I929" s="613"/>
      <c r="J929" s="613"/>
    </row>
    <row r="930" spans="1:10" ht="12.75">
      <c r="A930" s="407" t="s">
        <v>256</v>
      </c>
      <c r="B930" s="409" t="s">
        <v>815</v>
      </c>
      <c r="C930" s="409"/>
      <c r="D930" s="617"/>
      <c r="E930" s="410">
        <f>SUM(E931+E1131+E1174+E1225+E1275)</f>
        <v>1807351</v>
      </c>
      <c r="F930" s="410">
        <f>SUM(F931+F1131+F1174+F1225+F1275)</f>
        <v>1417727</v>
      </c>
      <c r="G930" s="410">
        <f>SUM(G931+G1131+G1174+G1225+G1275)</f>
        <v>1452086.55</v>
      </c>
      <c r="H930" s="410">
        <f>SUM(H931+H1131+H1174+H1225+H1275)</f>
        <v>1433902.7804</v>
      </c>
      <c r="I930" s="607"/>
      <c r="J930" s="607"/>
    </row>
    <row r="931" spans="1:10" ht="12.75">
      <c r="A931" s="630"/>
      <c r="B931" s="409" t="s">
        <v>816</v>
      </c>
      <c r="C931" s="631" t="s">
        <v>817</v>
      </c>
      <c r="D931" s="617"/>
      <c r="E931" s="410">
        <f>SUM(E932+E955+E974+E997+E1019+E1049+E1068+E1085+E1107+E1129)</f>
        <v>458239</v>
      </c>
      <c r="F931" s="410">
        <f>SUM(F932+F955+F974+F997+F1019+F1049+F1068+F1085+F1107+F1129)</f>
        <v>475137</v>
      </c>
      <c r="G931" s="410">
        <f>SUM(G932+G955+G974+G997+G1019+G1049+G1068+G1085+G1107+G1129)</f>
        <v>489282</v>
      </c>
      <c r="H931" s="410">
        <f>SUM(H932+H955+H974+H997+H1019+H1049+H1068+H1085+H1107+H1129)</f>
        <v>497328</v>
      </c>
      <c r="I931" s="607"/>
      <c r="J931" s="607"/>
    </row>
    <row r="932" spans="1:10" ht="12.75">
      <c r="A932" s="630"/>
      <c r="B932" s="442"/>
      <c r="C932" s="610" t="s">
        <v>818</v>
      </c>
      <c r="D932" s="610"/>
      <c r="E932" s="612">
        <f>SUM(E933)</f>
        <v>74997</v>
      </c>
      <c r="F932" s="612">
        <f>SUM(F933)</f>
        <v>80580</v>
      </c>
      <c r="G932" s="612">
        <f>SUM(G933)</f>
        <v>82643</v>
      </c>
      <c r="H932" s="612">
        <f>SUM(H933)</f>
        <v>82203</v>
      </c>
      <c r="I932" s="607"/>
      <c r="J932" s="607"/>
    </row>
    <row r="933" spans="1:10" ht="12.75">
      <c r="A933" s="630"/>
      <c r="B933" s="442"/>
      <c r="C933" s="415" t="s">
        <v>288</v>
      </c>
      <c r="D933" s="416" t="s">
        <v>5</v>
      </c>
      <c r="E933" s="417">
        <f>SUM(E934+E938+E943+E952)</f>
        <v>74997</v>
      </c>
      <c r="F933" s="417">
        <f>SUM(F934+F938+F943+F952)</f>
        <v>80580</v>
      </c>
      <c r="G933" s="417">
        <f>SUM(G934+G938+G943+G952)</f>
        <v>82643</v>
      </c>
      <c r="H933" s="417">
        <f>SUM(H934+H938+H943+H952)</f>
        <v>82203</v>
      </c>
      <c r="I933" s="607"/>
      <c r="J933" s="607"/>
    </row>
    <row r="934" spans="1:13" ht="12.75">
      <c r="A934" s="630"/>
      <c r="B934" s="442"/>
      <c r="C934" s="420" t="s">
        <v>369</v>
      </c>
      <c r="D934" s="343" t="s">
        <v>513</v>
      </c>
      <c r="E934" s="346">
        <f>SUM(E935:E937)</f>
        <v>51076</v>
      </c>
      <c r="F934" s="346">
        <f>SUM(F935:F937)</f>
        <v>51500</v>
      </c>
      <c r="G934" s="346">
        <v>52015</v>
      </c>
      <c r="H934" s="346">
        <v>52535</v>
      </c>
      <c r="I934" s="613"/>
      <c r="J934" s="613"/>
      <c r="M934" s="91"/>
    </row>
    <row r="935" spans="1:13" ht="12.75">
      <c r="A935" s="630"/>
      <c r="B935" s="442"/>
      <c r="C935" s="420"/>
      <c r="D935" s="349" t="s">
        <v>514</v>
      </c>
      <c r="E935" s="352">
        <v>46859</v>
      </c>
      <c r="F935" s="350">
        <v>48800</v>
      </c>
      <c r="G935" s="351"/>
      <c r="H935" s="352"/>
      <c r="I935" s="613"/>
      <c r="J935" s="613"/>
      <c r="M935" s="91"/>
    </row>
    <row r="936" spans="1:13" ht="12.75">
      <c r="A936" s="630"/>
      <c r="B936" s="442"/>
      <c r="C936" s="420"/>
      <c r="D936" s="479" t="s">
        <v>721</v>
      </c>
      <c r="E936" s="352">
        <v>2807</v>
      </c>
      <c r="F936" s="350">
        <v>1500</v>
      </c>
      <c r="G936" s="351"/>
      <c r="H936" s="352"/>
      <c r="I936" s="613"/>
      <c r="J936" s="613"/>
      <c r="M936" s="91"/>
    </row>
    <row r="937" spans="1:13" ht="12.75">
      <c r="A937" s="630"/>
      <c r="B937" s="442"/>
      <c r="C937" s="420"/>
      <c r="D937" s="479" t="s">
        <v>591</v>
      </c>
      <c r="E937" s="352">
        <v>1410</v>
      </c>
      <c r="F937" s="350">
        <v>1200</v>
      </c>
      <c r="G937" s="351"/>
      <c r="H937" s="352"/>
      <c r="I937" s="613"/>
      <c r="J937" s="613"/>
      <c r="M937" s="91"/>
    </row>
    <row r="938" spans="1:10" ht="12.75">
      <c r="A938" s="630"/>
      <c r="B938" s="442"/>
      <c r="C938" s="420" t="s">
        <v>373</v>
      </c>
      <c r="D938" s="343" t="s">
        <v>519</v>
      </c>
      <c r="E938" s="357">
        <f>SUM(E939:E942)</f>
        <v>17985</v>
      </c>
      <c r="F938" s="357">
        <f>SUM(F939:F942)</f>
        <v>18128</v>
      </c>
      <c r="G938" s="357">
        <v>18309</v>
      </c>
      <c r="H938" s="357">
        <v>18492</v>
      </c>
      <c r="I938" s="613"/>
      <c r="J938" s="613"/>
    </row>
    <row r="939" spans="1:10" ht="12.75">
      <c r="A939" s="630"/>
      <c r="B939" s="442"/>
      <c r="C939" s="420"/>
      <c r="D939" s="479" t="s">
        <v>722</v>
      </c>
      <c r="E939" s="360">
        <v>2512</v>
      </c>
      <c r="F939" s="358">
        <v>2397</v>
      </c>
      <c r="G939" s="359"/>
      <c r="H939" s="360"/>
      <c r="I939" s="613"/>
      <c r="J939" s="613"/>
    </row>
    <row r="940" spans="1:10" ht="12.75">
      <c r="A940" s="630"/>
      <c r="B940" s="442"/>
      <c r="C940" s="420"/>
      <c r="D940" s="479" t="s">
        <v>723</v>
      </c>
      <c r="E940" s="360">
        <v>741</v>
      </c>
      <c r="F940" s="358">
        <v>766</v>
      </c>
      <c r="G940" s="359"/>
      <c r="H940" s="360"/>
      <c r="I940" s="613"/>
      <c r="J940" s="613"/>
    </row>
    <row r="941" spans="1:10" ht="12.75">
      <c r="A941" s="630"/>
      <c r="B941" s="442"/>
      <c r="C941" s="420"/>
      <c r="D941" s="349" t="s">
        <v>724</v>
      </c>
      <c r="E941" s="360">
        <v>1872</v>
      </c>
      <c r="F941" s="358">
        <v>1685</v>
      </c>
      <c r="G941" s="359"/>
      <c r="H941" s="360"/>
      <c r="I941" s="613"/>
      <c r="J941" s="613"/>
    </row>
    <row r="942" spans="1:10" ht="12.75">
      <c r="A942" s="630"/>
      <c r="B942" s="442"/>
      <c r="C942" s="420"/>
      <c r="D942" s="362" t="s">
        <v>725</v>
      </c>
      <c r="E942" s="358">
        <v>12860</v>
      </c>
      <c r="F942" s="358">
        <v>13280</v>
      </c>
      <c r="G942" s="363"/>
      <c r="H942" s="358"/>
      <c r="I942" s="613"/>
      <c r="J942" s="613"/>
    </row>
    <row r="943" spans="1:10" ht="12.75">
      <c r="A943" s="630"/>
      <c r="B943" s="442"/>
      <c r="C943" s="420" t="s">
        <v>289</v>
      </c>
      <c r="D943" s="343" t="s">
        <v>290</v>
      </c>
      <c r="E943" s="357">
        <f>SUM(E944:E951)</f>
        <v>5936</v>
      </c>
      <c r="F943" s="357">
        <f>SUM(F944:F950)</f>
        <v>10652</v>
      </c>
      <c r="G943" s="357">
        <v>10759</v>
      </c>
      <c r="H943" s="357">
        <v>10866</v>
      </c>
      <c r="I943" s="613"/>
      <c r="J943" s="613"/>
    </row>
    <row r="944" spans="1:10" ht="12.75">
      <c r="A944" s="630"/>
      <c r="B944" s="442"/>
      <c r="C944" s="629"/>
      <c r="D944" s="362" t="s">
        <v>410</v>
      </c>
      <c r="E944" s="352">
        <v>1889</v>
      </c>
      <c r="F944" s="350">
        <v>3600</v>
      </c>
      <c r="G944" s="351"/>
      <c r="H944" s="352"/>
      <c r="I944" s="613"/>
      <c r="J944" s="613"/>
    </row>
    <row r="945" spans="1:10" ht="12.75">
      <c r="A945" s="630"/>
      <c r="B945" s="442"/>
      <c r="C945" s="629"/>
      <c r="D945" s="362" t="s">
        <v>726</v>
      </c>
      <c r="E945" s="352">
        <v>0</v>
      </c>
      <c r="F945" s="350">
        <v>1000</v>
      </c>
      <c r="G945" s="351"/>
      <c r="H945" s="352"/>
      <c r="I945" s="613"/>
      <c r="J945" s="613"/>
    </row>
    <row r="946" spans="1:10" ht="12.75">
      <c r="A946" s="630"/>
      <c r="B946" s="442"/>
      <c r="C946" s="629"/>
      <c r="D946" s="362" t="s">
        <v>418</v>
      </c>
      <c r="E946" s="352">
        <v>0</v>
      </c>
      <c r="F946" s="350">
        <v>1000</v>
      </c>
      <c r="G946" s="351"/>
      <c r="H946" s="352"/>
      <c r="I946" s="613"/>
      <c r="J946" s="613"/>
    </row>
    <row r="947" spans="1:10" ht="12.75">
      <c r="A947" s="630"/>
      <c r="B947" s="442"/>
      <c r="C947" s="629"/>
      <c r="D947" s="362" t="s">
        <v>728</v>
      </c>
      <c r="E947" s="352">
        <v>0</v>
      </c>
      <c r="F947" s="350">
        <v>1500</v>
      </c>
      <c r="G947" s="351"/>
      <c r="H947" s="352"/>
      <c r="I947" s="613"/>
      <c r="J947" s="613"/>
    </row>
    <row r="948" spans="1:10" ht="12.75">
      <c r="A948" s="630"/>
      <c r="B948" s="442"/>
      <c r="C948" s="629"/>
      <c r="D948" s="362" t="s">
        <v>734</v>
      </c>
      <c r="E948" s="358">
        <v>0</v>
      </c>
      <c r="F948" s="358">
        <v>1352</v>
      </c>
      <c r="G948" s="351"/>
      <c r="H948" s="352"/>
      <c r="I948" s="613"/>
      <c r="J948" s="613"/>
    </row>
    <row r="949" spans="1:10" ht="12.75">
      <c r="A949" s="630"/>
      <c r="B949" s="442"/>
      <c r="C949" s="629"/>
      <c r="D949" s="362" t="s">
        <v>395</v>
      </c>
      <c r="E949" s="352">
        <v>1237</v>
      </c>
      <c r="F949" s="350">
        <v>1600</v>
      </c>
      <c r="G949" s="351"/>
      <c r="H949" s="352"/>
      <c r="I949" s="613"/>
      <c r="J949" s="613"/>
    </row>
    <row r="950" spans="1:10" ht="12.75">
      <c r="A950" s="630"/>
      <c r="B950" s="442"/>
      <c r="C950" s="629"/>
      <c r="D950" s="362" t="s">
        <v>444</v>
      </c>
      <c r="E950" s="352">
        <v>434</v>
      </c>
      <c r="F950" s="350">
        <v>600</v>
      </c>
      <c r="G950" s="351"/>
      <c r="H950" s="352"/>
      <c r="I950" s="613"/>
      <c r="J950" s="613"/>
    </row>
    <row r="951" spans="1:10" ht="12.75">
      <c r="A951" s="630"/>
      <c r="B951" s="442"/>
      <c r="C951" s="629"/>
      <c r="D951" s="362" t="s">
        <v>755</v>
      </c>
      <c r="E951" s="352">
        <v>2376</v>
      </c>
      <c r="F951" s="350"/>
      <c r="G951" s="351"/>
      <c r="H951" s="352"/>
      <c r="I951" s="613"/>
      <c r="J951" s="613"/>
    </row>
    <row r="952" spans="1:10" ht="12.75">
      <c r="A952" s="630"/>
      <c r="B952" s="442"/>
      <c r="C952" s="490" t="s">
        <v>488</v>
      </c>
      <c r="D952" s="369" t="s">
        <v>739</v>
      </c>
      <c r="E952" s="346">
        <f>SUM(E953:E954)</f>
        <v>0</v>
      </c>
      <c r="F952" s="346">
        <f>SUM(F953:F954)</f>
        <v>300</v>
      </c>
      <c r="G952" s="346">
        <v>1560</v>
      </c>
      <c r="H952" s="346">
        <v>310</v>
      </c>
      <c r="I952" s="613"/>
      <c r="J952" s="613"/>
    </row>
    <row r="953" spans="1:10" ht="12.75">
      <c r="A953" s="630"/>
      <c r="B953" s="442"/>
      <c r="C953" s="629"/>
      <c r="D953" s="362" t="s">
        <v>741</v>
      </c>
      <c r="E953" s="352"/>
      <c r="F953" s="350"/>
      <c r="G953" s="351"/>
      <c r="H953" s="352"/>
      <c r="I953" s="613"/>
      <c r="J953" s="613"/>
    </row>
    <row r="954" spans="1:10" ht="12.75">
      <c r="A954" s="630"/>
      <c r="B954" s="442"/>
      <c r="C954" s="629"/>
      <c r="D954" s="362" t="s">
        <v>453</v>
      </c>
      <c r="E954" s="352">
        <v>0</v>
      </c>
      <c r="F954" s="350">
        <v>300</v>
      </c>
      <c r="G954" s="351"/>
      <c r="H954" s="352"/>
      <c r="I954" s="613"/>
      <c r="J954" s="613"/>
    </row>
    <row r="955" spans="1:10" ht="12.75">
      <c r="A955" s="630"/>
      <c r="B955" s="442"/>
      <c r="C955" s="610" t="s">
        <v>819</v>
      </c>
      <c r="D955" s="610"/>
      <c r="E955" s="612">
        <f>SUM(E956)</f>
        <v>57383</v>
      </c>
      <c r="F955" s="612">
        <f>SUM(F956)</f>
        <v>59668</v>
      </c>
      <c r="G955" s="612">
        <f>SUM(G956)</f>
        <v>59668</v>
      </c>
      <c r="H955" s="612">
        <f>SUM(H956)</f>
        <v>59668</v>
      </c>
      <c r="I955" s="607"/>
      <c r="J955" s="607"/>
    </row>
    <row r="956" spans="1:10" ht="12.75">
      <c r="A956" s="630"/>
      <c r="B956" s="442"/>
      <c r="C956" s="415" t="s">
        <v>288</v>
      </c>
      <c r="D956" s="416" t="s">
        <v>5</v>
      </c>
      <c r="E956" s="417">
        <f>SUM(E957+E961+E966+E972)</f>
        <v>57383</v>
      </c>
      <c r="F956" s="417">
        <f>SUM(F957+F961+F966+F972)</f>
        <v>59668</v>
      </c>
      <c r="G956" s="417">
        <f>SUM(G957+G961+G966+G972)</f>
        <v>59668</v>
      </c>
      <c r="H956" s="417">
        <f>SUM(H957+H961+H966+H972)</f>
        <v>59668</v>
      </c>
      <c r="I956" s="607"/>
      <c r="J956" s="607"/>
    </row>
    <row r="957" spans="1:13" ht="12.75">
      <c r="A957" s="630"/>
      <c r="B957" s="442"/>
      <c r="C957" s="420" t="s">
        <v>369</v>
      </c>
      <c r="D957" s="343" t="s">
        <v>513</v>
      </c>
      <c r="E957" s="346">
        <f>SUM(E958:E960)</f>
        <v>40293</v>
      </c>
      <c r="F957" s="346">
        <f>SUM(F958:F960)</f>
        <v>43356</v>
      </c>
      <c r="G957" s="346">
        <v>43356</v>
      </c>
      <c r="H957" s="346">
        <v>43356</v>
      </c>
      <c r="I957" s="613"/>
      <c r="J957" s="613"/>
      <c r="M957" s="91"/>
    </row>
    <row r="958" spans="1:13" ht="12.75">
      <c r="A958" s="630"/>
      <c r="B958" s="442"/>
      <c r="C958" s="420"/>
      <c r="D958" s="349" t="s">
        <v>514</v>
      </c>
      <c r="E958" s="352">
        <v>37425</v>
      </c>
      <c r="F958" s="352">
        <v>43356</v>
      </c>
      <c r="G958" s="351"/>
      <c r="H958" s="352"/>
      <c r="I958" s="613"/>
      <c r="J958" s="613"/>
      <c r="M958" s="91"/>
    </row>
    <row r="959" spans="1:13" ht="12.75">
      <c r="A959" s="630"/>
      <c r="B959" s="442"/>
      <c r="C959" s="420"/>
      <c r="D959" s="479" t="s">
        <v>721</v>
      </c>
      <c r="E959" s="352">
        <v>2868</v>
      </c>
      <c r="F959" s="352" t="s">
        <v>764</v>
      </c>
      <c r="G959" s="351"/>
      <c r="H959" s="352"/>
      <c r="I959" s="613"/>
      <c r="J959" s="613"/>
      <c r="M959" s="91"/>
    </row>
    <row r="960" spans="1:13" ht="12.75">
      <c r="A960" s="630"/>
      <c r="B960" s="442"/>
      <c r="C960" s="420"/>
      <c r="D960" s="479" t="s">
        <v>591</v>
      </c>
      <c r="E960" s="352" t="s">
        <v>764</v>
      </c>
      <c r="F960" s="352" t="s">
        <v>764</v>
      </c>
      <c r="G960" s="351"/>
      <c r="H960" s="352"/>
      <c r="I960" s="613"/>
      <c r="J960" s="613"/>
      <c r="M960" s="91"/>
    </row>
    <row r="961" spans="1:10" ht="12.75">
      <c r="A961" s="630"/>
      <c r="B961" s="442"/>
      <c r="C961" s="420" t="s">
        <v>373</v>
      </c>
      <c r="D961" s="343" t="s">
        <v>519</v>
      </c>
      <c r="E961" s="357">
        <f>SUM(E962:E965)</f>
        <v>14181</v>
      </c>
      <c r="F961" s="357">
        <f>SUM(F962:F965)</f>
        <v>15262</v>
      </c>
      <c r="G961" s="357">
        <v>15262</v>
      </c>
      <c r="H961" s="357">
        <v>15262</v>
      </c>
      <c r="I961" s="613"/>
      <c r="J961" s="613"/>
    </row>
    <row r="962" spans="1:10" ht="12.75">
      <c r="A962" s="630"/>
      <c r="B962" s="442"/>
      <c r="C962" s="420"/>
      <c r="D962" s="479" t="s">
        <v>722</v>
      </c>
      <c r="E962" s="360">
        <v>1508</v>
      </c>
      <c r="F962" s="360">
        <v>1760</v>
      </c>
      <c r="G962" s="359"/>
      <c r="H962" s="360"/>
      <c r="I962" s="613"/>
      <c r="J962" s="613"/>
    </row>
    <row r="963" spans="1:10" ht="12.75">
      <c r="A963" s="630"/>
      <c r="B963" s="442"/>
      <c r="C963" s="420"/>
      <c r="D963" s="479" t="s">
        <v>723</v>
      </c>
      <c r="E963" s="360">
        <v>1010</v>
      </c>
      <c r="F963" s="360">
        <v>1100</v>
      </c>
      <c r="G963" s="359"/>
      <c r="H963" s="360"/>
      <c r="I963" s="613"/>
      <c r="J963" s="613"/>
    </row>
    <row r="964" spans="1:10" ht="12.75">
      <c r="A964" s="630"/>
      <c r="B964" s="442"/>
      <c r="C964" s="420"/>
      <c r="D964" s="349" t="s">
        <v>724</v>
      </c>
      <c r="E964" s="360">
        <v>1530</v>
      </c>
      <c r="F964" s="360">
        <v>1476</v>
      </c>
      <c r="G964" s="359"/>
      <c r="H964" s="360"/>
      <c r="I964" s="613"/>
      <c r="J964" s="613"/>
    </row>
    <row r="965" spans="1:10" ht="12.75">
      <c r="A965" s="630"/>
      <c r="B965" s="442"/>
      <c r="C965" s="420"/>
      <c r="D965" s="362" t="s">
        <v>725</v>
      </c>
      <c r="E965" s="358">
        <v>10133</v>
      </c>
      <c r="F965" s="358">
        <v>10926</v>
      </c>
      <c r="G965" s="363"/>
      <c r="H965" s="358"/>
      <c r="I965" s="613"/>
      <c r="J965" s="613"/>
    </row>
    <row r="966" spans="1:10" ht="12.75">
      <c r="A966" s="630"/>
      <c r="B966" s="442"/>
      <c r="C966" s="420" t="s">
        <v>289</v>
      </c>
      <c r="D966" s="343" t="s">
        <v>290</v>
      </c>
      <c r="E966" s="357">
        <f>SUM(E967:E971)</f>
        <v>2640</v>
      </c>
      <c r="F966" s="357">
        <f>SUM(F967:F971)</f>
        <v>850</v>
      </c>
      <c r="G966" s="356">
        <v>850</v>
      </c>
      <c r="H966" s="357">
        <v>850</v>
      </c>
      <c r="I966" s="613"/>
      <c r="J966" s="613"/>
    </row>
    <row r="967" spans="1:10" ht="12.75">
      <c r="A967" s="630"/>
      <c r="B967" s="442"/>
      <c r="C967" s="629"/>
      <c r="D967" s="362" t="s">
        <v>410</v>
      </c>
      <c r="E967" s="352">
        <v>970</v>
      </c>
      <c r="F967" s="350"/>
      <c r="G967" s="351"/>
      <c r="H967" s="352"/>
      <c r="I967" s="613"/>
      <c r="J967" s="613"/>
    </row>
    <row r="968" spans="1:10" ht="12.75">
      <c r="A968" s="630"/>
      <c r="B968" s="442"/>
      <c r="C968" s="629"/>
      <c r="D968" s="362" t="s">
        <v>418</v>
      </c>
      <c r="E968" s="352">
        <v>0</v>
      </c>
      <c r="F968" s="350"/>
      <c r="G968" s="351"/>
      <c r="H968" s="352"/>
      <c r="I968" s="613"/>
      <c r="J968" s="613"/>
    </row>
    <row r="969" spans="1:10" ht="12.75">
      <c r="A969" s="630"/>
      <c r="B969" s="442"/>
      <c r="C969" s="629"/>
      <c r="D969" s="362" t="s">
        <v>728</v>
      </c>
      <c r="E969" s="352">
        <v>478</v>
      </c>
      <c r="F969" s="350"/>
      <c r="G969" s="351"/>
      <c r="H969" s="352"/>
      <c r="I969" s="613"/>
      <c r="J969" s="613"/>
    </row>
    <row r="970" spans="1:10" ht="12.75">
      <c r="A970" s="630"/>
      <c r="B970" s="442"/>
      <c r="C970" s="629"/>
      <c r="D970" s="362" t="s">
        <v>395</v>
      </c>
      <c r="E970" s="352">
        <v>776</v>
      </c>
      <c r="F970" s="350">
        <v>398</v>
      </c>
      <c r="G970" s="351"/>
      <c r="H970" s="352"/>
      <c r="I970" s="613"/>
      <c r="J970" s="613"/>
    </row>
    <row r="971" spans="1:10" ht="12.75">
      <c r="A971" s="630"/>
      <c r="B971" s="442"/>
      <c r="C971" s="629"/>
      <c r="D971" s="362" t="s">
        <v>444</v>
      </c>
      <c r="E971" s="352">
        <v>416</v>
      </c>
      <c r="F971" s="350">
        <v>452</v>
      </c>
      <c r="G971" s="351"/>
      <c r="H971" s="352"/>
      <c r="I971" s="613"/>
      <c r="J971" s="613"/>
    </row>
    <row r="972" spans="1:10" ht="12.75">
      <c r="A972" s="630"/>
      <c r="B972" s="442"/>
      <c r="C972" s="490" t="s">
        <v>744</v>
      </c>
      <c r="D972" s="369" t="s">
        <v>623</v>
      </c>
      <c r="E972" s="346">
        <f>SUM(E973:E973)</f>
        <v>269</v>
      </c>
      <c r="F972" s="346">
        <f>SUM(F973:F973)</f>
        <v>200</v>
      </c>
      <c r="G972" s="345">
        <v>200</v>
      </c>
      <c r="H972" s="346">
        <v>200</v>
      </c>
      <c r="I972" s="613"/>
      <c r="J972" s="613"/>
    </row>
    <row r="973" spans="1:10" ht="12.75">
      <c r="A973" s="630"/>
      <c r="B973" s="442"/>
      <c r="C973" s="629"/>
      <c r="D973" s="362" t="s">
        <v>453</v>
      </c>
      <c r="E973" s="352">
        <v>269</v>
      </c>
      <c r="F973" s="350">
        <v>200</v>
      </c>
      <c r="G973" s="351"/>
      <c r="H973" s="352"/>
      <c r="I973" s="613"/>
      <c r="J973" s="613"/>
    </row>
    <row r="974" spans="1:10" ht="12.75">
      <c r="A974" s="630"/>
      <c r="B974" s="442"/>
      <c r="C974" s="610" t="s">
        <v>820</v>
      </c>
      <c r="D974" s="610"/>
      <c r="E974" s="612">
        <f>SUM(E975)</f>
        <v>65990</v>
      </c>
      <c r="F974" s="612">
        <f>SUM(F975)</f>
        <v>67398</v>
      </c>
      <c r="G974" s="612">
        <f>SUM(G975)</f>
        <v>71662</v>
      </c>
      <c r="H974" s="612">
        <f>SUM(H975)</f>
        <v>76138</v>
      </c>
      <c r="I974" s="607"/>
      <c r="J974" s="607"/>
    </row>
    <row r="975" spans="1:10" ht="12.75">
      <c r="A975" s="630"/>
      <c r="B975" s="442"/>
      <c r="C975" s="415" t="s">
        <v>288</v>
      </c>
      <c r="D975" s="416" t="s">
        <v>5</v>
      </c>
      <c r="E975" s="417">
        <f>SUM(E976+E980+E984+E994)</f>
        <v>65990</v>
      </c>
      <c r="F975" s="417">
        <f>SUM(F976+F980+F984+F994)</f>
        <v>67398</v>
      </c>
      <c r="G975" s="417">
        <f>SUM(G976+G980+G984+G994)</f>
        <v>71662</v>
      </c>
      <c r="H975" s="417">
        <f>SUM(H976+H980+H984+H994)</f>
        <v>76138</v>
      </c>
      <c r="I975" s="607"/>
      <c r="J975" s="607"/>
    </row>
    <row r="976" spans="1:13" ht="12.75">
      <c r="A976" s="630"/>
      <c r="B976" s="442"/>
      <c r="C976" s="420" t="s">
        <v>369</v>
      </c>
      <c r="D976" s="343" t="s">
        <v>513</v>
      </c>
      <c r="E976" s="346">
        <f>SUM(E977:E979)</f>
        <v>37996</v>
      </c>
      <c r="F976" s="346">
        <f>SUM(F977:F979)</f>
        <v>42728</v>
      </c>
      <c r="G976" s="346">
        <v>45719</v>
      </c>
      <c r="H976" s="346">
        <v>48919</v>
      </c>
      <c r="I976" s="613"/>
      <c r="J976" s="613"/>
      <c r="M976" s="91"/>
    </row>
    <row r="977" spans="1:13" ht="12.75">
      <c r="A977" s="630"/>
      <c r="B977" s="442"/>
      <c r="C977" s="420"/>
      <c r="D977" s="349" t="s">
        <v>514</v>
      </c>
      <c r="E977" s="352">
        <v>34893</v>
      </c>
      <c r="F977" s="350">
        <v>38232</v>
      </c>
      <c r="G977" s="351"/>
      <c r="H977" s="352"/>
      <c r="I977" s="613"/>
      <c r="J977" s="613"/>
      <c r="M977" s="91"/>
    </row>
    <row r="978" spans="1:13" ht="12.75">
      <c r="A978" s="630"/>
      <c r="B978" s="442"/>
      <c r="C978" s="420"/>
      <c r="D978" s="479" t="s">
        <v>721</v>
      </c>
      <c r="E978" s="352">
        <v>2963</v>
      </c>
      <c r="F978" s="350">
        <v>3996</v>
      </c>
      <c r="G978" s="351"/>
      <c r="H978" s="352"/>
      <c r="I978" s="613"/>
      <c r="J978" s="613"/>
      <c r="M978" s="91"/>
    </row>
    <row r="979" spans="1:13" ht="12.75">
      <c r="A979" s="630"/>
      <c r="B979" s="442"/>
      <c r="C979" s="420"/>
      <c r="D979" s="479" t="s">
        <v>591</v>
      </c>
      <c r="E979" s="352">
        <v>140</v>
      </c>
      <c r="F979" s="350">
        <v>500</v>
      </c>
      <c r="G979" s="351"/>
      <c r="H979" s="352"/>
      <c r="I979" s="613"/>
      <c r="J979" s="613"/>
      <c r="M979" s="91"/>
    </row>
    <row r="980" spans="1:10" ht="12.75">
      <c r="A980" s="630"/>
      <c r="B980" s="442"/>
      <c r="C980" s="420" t="s">
        <v>373</v>
      </c>
      <c r="D980" s="343" t="s">
        <v>519</v>
      </c>
      <c r="E980" s="357">
        <f>SUM(E981:E983)</f>
        <v>12782</v>
      </c>
      <c r="F980" s="357">
        <f>SUM(F981:F983)</f>
        <v>15040</v>
      </c>
      <c r="G980" s="357">
        <v>16093</v>
      </c>
      <c r="H980" s="357">
        <v>17219</v>
      </c>
      <c r="I980" s="613"/>
      <c r="J980" s="613"/>
    </row>
    <row r="981" spans="1:10" ht="12.75">
      <c r="A981" s="630"/>
      <c r="B981" s="442"/>
      <c r="C981" s="420"/>
      <c r="D981" s="479" t="s">
        <v>722</v>
      </c>
      <c r="E981" s="360">
        <v>2670</v>
      </c>
      <c r="F981" s="358">
        <v>2479</v>
      </c>
      <c r="G981" s="359"/>
      <c r="H981" s="360"/>
      <c r="I981" s="613"/>
      <c r="J981" s="613"/>
    </row>
    <row r="982" spans="1:10" ht="12.75">
      <c r="A982" s="630"/>
      <c r="B982" s="442"/>
      <c r="C982" s="420"/>
      <c r="D982" s="349" t="s">
        <v>724</v>
      </c>
      <c r="E982" s="360">
        <v>1129</v>
      </c>
      <c r="F982" s="358">
        <v>1794</v>
      </c>
      <c r="G982" s="359"/>
      <c r="H982" s="360"/>
      <c r="I982" s="613"/>
      <c r="J982" s="613"/>
    </row>
    <row r="983" spans="1:10" ht="12.75">
      <c r="A983" s="630"/>
      <c r="B983" s="442"/>
      <c r="C983" s="420"/>
      <c r="D983" s="362" t="s">
        <v>725</v>
      </c>
      <c r="E983" s="358">
        <v>8983</v>
      </c>
      <c r="F983" s="358">
        <v>10767</v>
      </c>
      <c r="G983" s="363"/>
      <c r="H983" s="358"/>
      <c r="I983" s="613"/>
      <c r="J983" s="613"/>
    </row>
    <row r="984" spans="1:10" ht="12.75">
      <c r="A984" s="630"/>
      <c r="B984" s="442"/>
      <c r="C984" s="420" t="s">
        <v>289</v>
      </c>
      <c r="D984" s="343" t="s">
        <v>290</v>
      </c>
      <c r="E984" s="357">
        <f>SUM(E985:E993)</f>
        <v>11351</v>
      </c>
      <c r="F984" s="357">
        <f>SUM(F985:F993)</f>
        <v>9330</v>
      </c>
      <c r="G984" s="357">
        <v>9500</v>
      </c>
      <c r="H984" s="357">
        <v>9600</v>
      </c>
      <c r="I984" s="613"/>
      <c r="J984" s="613"/>
    </row>
    <row r="985" spans="1:10" ht="12.75">
      <c r="A985" s="630"/>
      <c r="B985" s="442"/>
      <c r="C985" s="629"/>
      <c r="D985" s="362" t="s">
        <v>410</v>
      </c>
      <c r="E985" s="352">
        <v>763</v>
      </c>
      <c r="F985" s="350">
        <v>1000</v>
      </c>
      <c r="G985" s="351"/>
      <c r="H985" s="352"/>
      <c r="I985" s="613"/>
      <c r="J985" s="613"/>
    </row>
    <row r="986" spans="1:10" ht="12.75">
      <c r="A986" s="630"/>
      <c r="B986" s="442"/>
      <c r="C986" s="629"/>
      <c r="D986" s="362" t="s">
        <v>726</v>
      </c>
      <c r="E986" s="352">
        <v>232</v>
      </c>
      <c r="F986" s="350">
        <v>300</v>
      </c>
      <c r="G986" s="351"/>
      <c r="H986" s="352"/>
      <c r="I986" s="613"/>
      <c r="J986" s="613"/>
    </row>
    <row r="987" spans="1:10" ht="12.75">
      <c r="A987" s="630"/>
      <c r="B987" s="442"/>
      <c r="C987" s="629"/>
      <c r="D987" s="362" t="s">
        <v>414</v>
      </c>
      <c r="E987" s="352">
        <v>4001</v>
      </c>
      <c r="F987" s="350">
        <v>2000</v>
      </c>
      <c r="G987" s="351"/>
      <c r="H987" s="352"/>
      <c r="I987" s="613"/>
      <c r="J987" s="613"/>
    </row>
    <row r="988" spans="1:10" ht="12.75">
      <c r="A988" s="630"/>
      <c r="B988" s="442"/>
      <c r="C988" s="629"/>
      <c r="D988" s="362" t="s">
        <v>415</v>
      </c>
      <c r="E988" s="352">
        <v>589</v>
      </c>
      <c r="F988" s="350">
        <v>1000</v>
      </c>
      <c r="G988" s="351"/>
      <c r="H988" s="352"/>
      <c r="I988" s="613"/>
      <c r="J988" s="613"/>
    </row>
    <row r="989" spans="1:10" ht="12.75">
      <c r="A989" s="630"/>
      <c r="B989" s="442"/>
      <c r="C989" s="629"/>
      <c r="D989" s="362" t="s">
        <v>727</v>
      </c>
      <c r="E989" s="352">
        <v>49</v>
      </c>
      <c r="F989" s="350">
        <v>886</v>
      </c>
      <c r="G989" s="351"/>
      <c r="H989" s="352"/>
      <c r="I989" s="613"/>
      <c r="J989" s="613"/>
    </row>
    <row r="990" spans="1:10" ht="12.75">
      <c r="A990" s="630"/>
      <c r="B990" s="442"/>
      <c r="C990" s="629"/>
      <c r="D990" s="362" t="s">
        <v>418</v>
      </c>
      <c r="E990" s="352">
        <v>3458</v>
      </c>
      <c r="F990" s="350">
        <v>1350</v>
      </c>
      <c r="G990" s="351"/>
      <c r="H990" s="352"/>
      <c r="I990" s="613"/>
      <c r="J990" s="613"/>
    </row>
    <row r="991" spans="1:10" ht="12.75">
      <c r="A991" s="630"/>
      <c r="B991" s="442"/>
      <c r="C991" s="629"/>
      <c r="D991" s="362" t="s">
        <v>728</v>
      </c>
      <c r="E991" s="352">
        <v>1006</v>
      </c>
      <c r="F991" s="350">
        <v>1500</v>
      </c>
      <c r="G991" s="351"/>
      <c r="H991" s="352"/>
      <c r="I991" s="613"/>
      <c r="J991" s="613"/>
    </row>
    <row r="992" spans="1:10" ht="12.75">
      <c r="A992" s="630"/>
      <c r="B992" s="442"/>
      <c r="C992" s="629"/>
      <c r="D992" s="362" t="s">
        <v>395</v>
      </c>
      <c r="E992" s="352">
        <v>841</v>
      </c>
      <c r="F992" s="350">
        <v>760</v>
      </c>
      <c r="G992" s="351"/>
      <c r="H992" s="352"/>
      <c r="I992" s="613"/>
      <c r="J992" s="613"/>
    </row>
    <row r="993" spans="1:10" ht="12.75">
      <c r="A993" s="630"/>
      <c r="B993" s="442"/>
      <c r="C993" s="629"/>
      <c r="D993" s="362" t="s">
        <v>444</v>
      </c>
      <c r="E993" s="352">
        <v>412</v>
      </c>
      <c r="F993" s="350">
        <v>534</v>
      </c>
      <c r="G993" s="351"/>
      <c r="H993" s="352"/>
      <c r="I993" s="613"/>
      <c r="J993" s="613"/>
    </row>
    <row r="994" spans="1:10" ht="12.75">
      <c r="A994" s="630"/>
      <c r="B994" s="442"/>
      <c r="C994" s="490" t="s">
        <v>488</v>
      </c>
      <c r="D994" s="369" t="s">
        <v>739</v>
      </c>
      <c r="E994" s="346">
        <f>SUM(E995:E996)</f>
        <v>3861</v>
      </c>
      <c r="F994" s="346">
        <f>SUM(F995:F996)</f>
        <v>300</v>
      </c>
      <c r="G994" s="346">
        <v>350</v>
      </c>
      <c r="H994" s="346">
        <v>400</v>
      </c>
      <c r="I994" s="613"/>
      <c r="J994" s="613"/>
    </row>
    <row r="995" spans="1:10" ht="12.75">
      <c r="A995" s="630"/>
      <c r="B995" s="442"/>
      <c r="C995" s="629"/>
      <c r="D995" s="362" t="s">
        <v>741</v>
      </c>
      <c r="E995" s="352">
        <v>3678</v>
      </c>
      <c r="F995" s="350"/>
      <c r="G995" s="351"/>
      <c r="H995" s="352"/>
      <c r="I995" s="613"/>
      <c r="J995" s="613"/>
    </row>
    <row r="996" spans="1:10" ht="12.75">
      <c r="A996" s="630"/>
      <c r="B996" s="442"/>
      <c r="C996" s="629"/>
      <c r="D996" s="362" t="s">
        <v>453</v>
      </c>
      <c r="E996" s="352">
        <v>183</v>
      </c>
      <c r="F996" s="350">
        <v>300</v>
      </c>
      <c r="G996" s="351"/>
      <c r="H996" s="352"/>
      <c r="I996" s="613"/>
      <c r="J996" s="613"/>
    </row>
    <row r="997" spans="1:10" ht="12.75">
      <c r="A997" s="630"/>
      <c r="B997" s="442"/>
      <c r="C997" s="610" t="s">
        <v>821</v>
      </c>
      <c r="D997" s="610"/>
      <c r="E997" s="612">
        <f>SUM(E998)</f>
        <v>52854</v>
      </c>
      <c r="F997" s="612">
        <f>SUM(F998)</f>
        <v>59696</v>
      </c>
      <c r="G997" s="612">
        <f>SUM(G998)</f>
        <v>60766</v>
      </c>
      <c r="H997" s="612">
        <f>SUM(H998)</f>
        <v>62837</v>
      </c>
      <c r="I997" s="607"/>
      <c r="J997" s="607"/>
    </row>
    <row r="998" spans="1:10" ht="12.75">
      <c r="A998" s="630"/>
      <c r="B998" s="442"/>
      <c r="C998" s="415" t="s">
        <v>288</v>
      </c>
      <c r="D998" s="416" t="s">
        <v>5</v>
      </c>
      <c r="E998" s="417">
        <f>SUM(E999+E1003+E1008+E1017)</f>
        <v>52854</v>
      </c>
      <c r="F998" s="417">
        <f>SUM(F999+F1003+F1008+F1017)</f>
        <v>59696</v>
      </c>
      <c r="G998" s="417">
        <f>SUM(G999+G1003+G1008+G1017)</f>
        <v>60766</v>
      </c>
      <c r="H998" s="417">
        <f>SUM(H999+H1003+H1008+H1017)</f>
        <v>62837</v>
      </c>
      <c r="I998" s="607"/>
      <c r="J998" s="607"/>
    </row>
    <row r="999" spans="1:13" ht="12.75">
      <c r="A999" s="630"/>
      <c r="B999" s="442"/>
      <c r="C999" s="420" t="s">
        <v>369</v>
      </c>
      <c r="D999" s="343" t="s">
        <v>513</v>
      </c>
      <c r="E999" s="346">
        <f>SUM(E1000:E1002)</f>
        <v>37931</v>
      </c>
      <c r="F999" s="346">
        <f>SUM(F1000:F1002)</f>
        <v>39124</v>
      </c>
      <c r="G999" s="346">
        <v>39235</v>
      </c>
      <c r="H999" s="346">
        <v>39835</v>
      </c>
      <c r="I999" s="613"/>
      <c r="J999" s="613"/>
      <c r="M999" s="91"/>
    </row>
    <row r="1000" spans="1:13" ht="12.75">
      <c r="A1000" s="630"/>
      <c r="B1000" s="442"/>
      <c r="C1000" s="420"/>
      <c r="D1000" s="349" t="s">
        <v>514</v>
      </c>
      <c r="E1000" s="352">
        <v>36637</v>
      </c>
      <c r="F1000" s="350">
        <v>38344</v>
      </c>
      <c r="G1000" s="351"/>
      <c r="H1000" s="352"/>
      <c r="I1000" s="613"/>
      <c r="J1000" s="613"/>
      <c r="M1000" s="91"/>
    </row>
    <row r="1001" spans="1:13" ht="12.75">
      <c r="A1001" s="630"/>
      <c r="B1001" s="442"/>
      <c r="C1001" s="420"/>
      <c r="D1001" s="479" t="s">
        <v>721</v>
      </c>
      <c r="E1001" s="352">
        <v>1294</v>
      </c>
      <c r="F1001" s="350">
        <v>300</v>
      </c>
      <c r="G1001" s="351"/>
      <c r="H1001" s="352"/>
      <c r="I1001" s="613"/>
      <c r="J1001" s="613"/>
      <c r="M1001" s="91"/>
    </row>
    <row r="1002" spans="1:13" ht="12.75">
      <c r="A1002" s="630"/>
      <c r="B1002" s="442"/>
      <c r="C1002" s="420"/>
      <c r="D1002" s="479" t="s">
        <v>591</v>
      </c>
      <c r="E1002" s="352">
        <v>0</v>
      </c>
      <c r="F1002" s="350">
        <v>480</v>
      </c>
      <c r="G1002" s="351"/>
      <c r="H1002" s="352"/>
      <c r="I1002" s="613"/>
      <c r="J1002" s="613"/>
      <c r="M1002" s="91"/>
    </row>
    <row r="1003" spans="1:10" ht="12.75">
      <c r="A1003" s="630"/>
      <c r="B1003" s="442"/>
      <c r="C1003" s="420" t="s">
        <v>373</v>
      </c>
      <c r="D1003" s="343" t="s">
        <v>519</v>
      </c>
      <c r="E1003" s="357">
        <f>SUM(E1004:E1007)</f>
        <v>13362</v>
      </c>
      <c r="F1003" s="357">
        <f>SUM(F1004:F1007)</f>
        <v>13772</v>
      </c>
      <c r="G1003" s="357">
        <v>13811</v>
      </c>
      <c r="H1003" s="357">
        <v>14022</v>
      </c>
      <c r="I1003" s="613"/>
      <c r="J1003" s="613"/>
    </row>
    <row r="1004" spans="1:10" ht="12.75">
      <c r="A1004" s="630"/>
      <c r="B1004" s="442"/>
      <c r="C1004" s="420"/>
      <c r="D1004" s="479" t="s">
        <v>722</v>
      </c>
      <c r="E1004" s="360">
        <v>2554</v>
      </c>
      <c r="F1004" s="358">
        <v>2432</v>
      </c>
      <c r="G1004" s="359"/>
      <c r="H1004" s="360"/>
      <c r="I1004" s="613"/>
      <c r="J1004" s="613"/>
    </row>
    <row r="1005" spans="1:10" ht="12.75">
      <c r="A1005" s="630"/>
      <c r="B1005" s="442"/>
      <c r="C1005" s="420"/>
      <c r="D1005" s="479" t="s">
        <v>723</v>
      </c>
      <c r="E1005" s="360">
        <v>0</v>
      </c>
      <c r="F1005" s="358">
        <v>0</v>
      </c>
      <c r="G1005" s="359"/>
      <c r="H1005" s="360"/>
      <c r="I1005" s="613"/>
      <c r="J1005" s="613"/>
    </row>
    <row r="1006" spans="1:10" ht="12.75">
      <c r="A1006" s="630"/>
      <c r="B1006" s="442"/>
      <c r="C1006" s="420"/>
      <c r="D1006" s="349" t="s">
        <v>724</v>
      </c>
      <c r="E1006" s="360">
        <v>1253</v>
      </c>
      <c r="F1006" s="358">
        <v>1481</v>
      </c>
      <c r="G1006" s="359"/>
      <c r="H1006" s="360"/>
      <c r="I1006" s="613"/>
      <c r="J1006" s="613"/>
    </row>
    <row r="1007" spans="1:10" ht="12.75">
      <c r="A1007" s="630"/>
      <c r="B1007" s="442"/>
      <c r="C1007" s="420"/>
      <c r="D1007" s="362" t="s">
        <v>725</v>
      </c>
      <c r="E1007" s="358">
        <v>9555</v>
      </c>
      <c r="F1007" s="358">
        <v>9859</v>
      </c>
      <c r="G1007" s="363"/>
      <c r="H1007" s="358"/>
      <c r="I1007" s="613"/>
      <c r="J1007" s="613"/>
    </row>
    <row r="1008" spans="1:10" ht="12.75">
      <c r="A1008" s="630"/>
      <c r="B1008" s="442"/>
      <c r="C1008" s="420" t="s">
        <v>289</v>
      </c>
      <c r="D1008" s="343" t="s">
        <v>290</v>
      </c>
      <c r="E1008" s="357">
        <f>SUM(E1009:E1016)</f>
        <v>1561</v>
      </c>
      <c r="F1008" s="357">
        <f>SUM(F1009:F1016)</f>
        <v>6600</v>
      </c>
      <c r="G1008" s="357">
        <v>7520</v>
      </c>
      <c r="H1008" s="357">
        <v>8780</v>
      </c>
      <c r="I1008" s="613"/>
      <c r="J1008" s="613"/>
    </row>
    <row r="1009" spans="1:10" ht="12.75">
      <c r="A1009" s="630"/>
      <c r="B1009" s="442"/>
      <c r="C1009" s="420"/>
      <c r="D1009" s="479" t="s">
        <v>410</v>
      </c>
      <c r="E1009" s="360"/>
      <c r="F1009" s="360">
        <v>4000</v>
      </c>
      <c r="G1009" s="357"/>
      <c r="H1009" s="357"/>
      <c r="I1009" s="613"/>
      <c r="J1009" s="613"/>
    </row>
    <row r="1010" spans="1:10" ht="12.75">
      <c r="A1010" s="630"/>
      <c r="B1010" s="442"/>
      <c r="C1010" s="420"/>
      <c r="D1010" s="479" t="s">
        <v>412</v>
      </c>
      <c r="E1010" s="360"/>
      <c r="F1010" s="360">
        <v>974</v>
      </c>
      <c r="G1010" s="357"/>
      <c r="H1010" s="357"/>
      <c r="I1010" s="613"/>
      <c r="J1010" s="613"/>
    </row>
    <row r="1011" spans="1:10" ht="12.75">
      <c r="A1011" s="630"/>
      <c r="B1011" s="442"/>
      <c r="C1011" s="420"/>
      <c r="D1011" s="362" t="s">
        <v>418</v>
      </c>
      <c r="E1011" s="352">
        <v>10</v>
      </c>
      <c r="F1011" s="350">
        <v>50</v>
      </c>
      <c r="G1011" s="351"/>
      <c r="H1011" s="352"/>
      <c r="I1011" s="613"/>
      <c r="J1011" s="613"/>
    </row>
    <row r="1012" spans="1:10" ht="12.75">
      <c r="A1012" s="630"/>
      <c r="B1012" s="442"/>
      <c r="C1012" s="420"/>
      <c r="D1012" s="362" t="s">
        <v>728</v>
      </c>
      <c r="E1012" s="352">
        <v>300</v>
      </c>
      <c r="F1012" s="350">
        <v>166</v>
      </c>
      <c r="G1012" s="351"/>
      <c r="H1012" s="352"/>
      <c r="I1012" s="613"/>
      <c r="J1012" s="613"/>
    </row>
    <row r="1013" spans="1:10" ht="12.75">
      <c r="A1013" s="630"/>
      <c r="B1013" s="442"/>
      <c r="C1013" s="420"/>
      <c r="D1013" s="362" t="s">
        <v>729</v>
      </c>
      <c r="E1013" s="352">
        <v>0</v>
      </c>
      <c r="F1013" s="350"/>
      <c r="G1013" s="351"/>
      <c r="H1013" s="352"/>
      <c r="I1013" s="613"/>
      <c r="J1013" s="613"/>
    </row>
    <row r="1014" spans="1:10" ht="12.75">
      <c r="A1014" s="630"/>
      <c r="B1014" s="442"/>
      <c r="C1014" s="420"/>
      <c r="D1014" s="362" t="s">
        <v>738</v>
      </c>
      <c r="E1014" s="352">
        <v>4</v>
      </c>
      <c r="F1014" s="350">
        <v>90</v>
      </c>
      <c r="G1014" s="351"/>
      <c r="H1014" s="352"/>
      <c r="I1014" s="613"/>
      <c r="J1014" s="613"/>
    </row>
    <row r="1015" spans="1:10" ht="12.75">
      <c r="A1015" s="630"/>
      <c r="B1015" s="442"/>
      <c r="C1015" s="420"/>
      <c r="D1015" s="362" t="s">
        <v>395</v>
      </c>
      <c r="E1015" s="352">
        <v>862</v>
      </c>
      <c r="F1015" s="350">
        <v>830</v>
      </c>
      <c r="G1015" s="351"/>
      <c r="H1015" s="352"/>
      <c r="I1015" s="613"/>
      <c r="J1015" s="613"/>
    </row>
    <row r="1016" spans="1:10" ht="12.75">
      <c r="A1016" s="630"/>
      <c r="B1016" s="442"/>
      <c r="C1016" s="420"/>
      <c r="D1016" s="362" t="s">
        <v>444</v>
      </c>
      <c r="E1016" s="352">
        <v>385</v>
      </c>
      <c r="F1016" s="350">
        <v>490</v>
      </c>
      <c r="G1016" s="351"/>
      <c r="H1016" s="352"/>
      <c r="I1016" s="613"/>
      <c r="J1016" s="613"/>
    </row>
    <row r="1017" spans="1:10" ht="12.75">
      <c r="A1017" s="630"/>
      <c r="B1017" s="442"/>
      <c r="C1017" s="490" t="s">
        <v>488</v>
      </c>
      <c r="D1017" s="369" t="s">
        <v>739</v>
      </c>
      <c r="E1017" s="346">
        <f>SUM(E1018)</f>
        <v>0</v>
      </c>
      <c r="F1017" s="346">
        <f>SUM(F1018)</f>
        <v>200</v>
      </c>
      <c r="G1017" s="346">
        <v>200</v>
      </c>
      <c r="H1017" s="346">
        <v>200</v>
      </c>
      <c r="I1017" s="613"/>
      <c r="J1017" s="613"/>
    </row>
    <row r="1018" spans="1:10" ht="12.75">
      <c r="A1018" s="630"/>
      <c r="B1018" s="442"/>
      <c r="C1018" s="629"/>
      <c r="D1018" s="362" t="s">
        <v>453</v>
      </c>
      <c r="E1018" s="352">
        <v>0</v>
      </c>
      <c r="F1018" s="350">
        <v>200</v>
      </c>
      <c r="G1018" s="351"/>
      <c r="H1018" s="352"/>
      <c r="I1018" s="613"/>
      <c r="J1018" s="613"/>
    </row>
    <row r="1019" spans="1:10" ht="12.75">
      <c r="A1019" s="630"/>
      <c r="B1019" s="442"/>
      <c r="C1019" s="610" t="s">
        <v>822</v>
      </c>
      <c r="D1019" s="610"/>
      <c r="E1019" s="612">
        <f>SUM(E1020)</f>
        <v>40560</v>
      </c>
      <c r="F1019" s="612">
        <f>SUM(F1020)</f>
        <v>38800</v>
      </c>
      <c r="G1019" s="612">
        <f>SUM(G1020)</f>
        <v>39180</v>
      </c>
      <c r="H1019" s="612">
        <f>SUM(H1020)</f>
        <v>39354</v>
      </c>
      <c r="I1019" s="607"/>
      <c r="J1019" s="607"/>
    </row>
    <row r="1020" spans="1:10" ht="12.75">
      <c r="A1020" s="630"/>
      <c r="B1020" s="442"/>
      <c r="C1020" s="415" t="s">
        <v>288</v>
      </c>
      <c r="D1020" s="416" t="s">
        <v>5</v>
      </c>
      <c r="E1020" s="417">
        <f>SUM(E1021+E1025+E1030+E1047)</f>
        <v>40560</v>
      </c>
      <c r="F1020" s="417">
        <f>SUM(F1021+F1025+F1030+F1047)</f>
        <v>38800</v>
      </c>
      <c r="G1020" s="417">
        <f>SUM(G1021+G1025+G1030+G1047)</f>
        <v>39180</v>
      </c>
      <c r="H1020" s="417">
        <f>SUM(H1021+H1025+H1030+H1047)</f>
        <v>39354</v>
      </c>
      <c r="I1020" s="607"/>
      <c r="J1020" s="607"/>
    </row>
    <row r="1021" spans="1:13" ht="12.75">
      <c r="A1021" s="630"/>
      <c r="B1021" s="442"/>
      <c r="C1021" s="420" t="s">
        <v>369</v>
      </c>
      <c r="D1021" s="343" t="s">
        <v>513</v>
      </c>
      <c r="E1021" s="346">
        <f>SUM(E1022:E1024)</f>
        <v>27010</v>
      </c>
      <c r="F1021" s="346">
        <f>SUM(F1022:F1024)</f>
        <v>25148</v>
      </c>
      <c r="G1021" s="346">
        <v>25651</v>
      </c>
      <c r="H1021" s="346">
        <v>26164</v>
      </c>
      <c r="I1021" s="613"/>
      <c r="J1021" s="613"/>
      <c r="M1021" s="91"/>
    </row>
    <row r="1022" spans="1:13" ht="12.75">
      <c r="A1022" s="630"/>
      <c r="B1022" s="442"/>
      <c r="C1022" s="420"/>
      <c r="D1022" s="349" t="s">
        <v>514</v>
      </c>
      <c r="E1022" s="352">
        <v>23737</v>
      </c>
      <c r="F1022" s="350">
        <v>24849</v>
      </c>
      <c r="G1022" s="351"/>
      <c r="H1022" s="352"/>
      <c r="I1022" s="613"/>
      <c r="J1022" s="613"/>
      <c r="M1022" s="91"/>
    </row>
    <row r="1023" spans="1:13" ht="12.75">
      <c r="A1023" s="630"/>
      <c r="B1023" s="442"/>
      <c r="C1023" s="420"/>
      <c r="D1023" s="479" t="s">
        <v>721</v>
      </c>
      <c r="E1023" s="352">
        <v>3273</v>
      </c>
      <c r="F1023" s="350">
        <v>196</v>
      </c>
      <c r="G1023" s="351"/>
      <c r="H1023" s="352"/>
      <c r="I1023" s="613"/>
      <c r="J1023" s="613"/>
      <c r="M1023" s="91"/>
    </row>
    <row r="1024" spans="1:13" ht="12.75">
      <c r="A1024" s="630"/>
      <c r="B1024" s="442"/>
      <c r="C1024" s="420"/>
      <c r="D1024" s="479" t="s">
        <v>591</v>
      </c>
      <c r="E1024" s="352">
        <v>0</v>
      </c>
      <c r="F1024" s="350">
        <v>103</v>
      </c>
      <c r="G1024" s="351"/>
      <c r="H1024" s="352"/>
      <c r="I1024" s="613"/>
      <c r="J1024" s="613"/>
      <c r="M1024" s="91"/>
    </row>
    <row r="1025" spans="1:10" ht="12.75">
      <c r="A1025" s="630"/>
      <c r="B1025" s="442"/>
      <c r="C1025" s="420" t="s">
        <v>373</v>
      </c>
      <c r="D1025" s="343" t="s">
        <v>519</v>
      </c>
      <c r="E1025" s="357">
        <f>SUM(E1026:E1029)</f>
        <v>9537</v>
      </c>
      <c r="F1025" s="357">
        <f>SUM(F1026:F1029)</f>
        <v>8852</v>
      </c>
      <c r="G1025" s="357">
        <v>9029</v>
      </c>
      <c r="H1025" s="357">
        <v>9210</v>
      </c>
      <c r="I1025" s="613"/>
      <c r="J1025" s="613"/>
    </row>
    <row r="1026" spans="1:10" ht="12.75">
      <c r="A1026" s="630"/>
      <c r="B1026" s="442"/>
      <c r="C1026" s="420"/>
      <c r="D1026" s="479" t="s">
        <v>722</v>
      </c>
      <c r="E1026" s="360">
        <v>1353</v>
      </c>
      <c r="F1026" s="358">
        <v>1257</v>
      </c>
      <c r="G1026" s="359"/>
      <c r="H1026" s="360"/>
      <c r="I1026" s="613"/>
      <c r="J1026" s="613"/>
    </row>
    <row r="1027" spans="1:10" ht="12.75">
      <c r="A1027" s="630"/>
      <c r="B1027" s="442"/>
      <c r="C1027" s="420"/>
      <c r="D1027" s="479" t="s">
        <v>723</v>
      </c>
      <c r="E1027" s="360">
        <v>0</v>
      </c>
      <c r="F1027" s="358"/>
      <c r="G1027" s="359"/>
      <c r="H1027" s="360"/>
      <c r="I1027" s="613"/>
      <c r="J1027" s="613"/>
    </row>
    <row r="1028" spans="1:10" ht="12.75">
      <c r="A1028" s="630"/>
      <c r="B1028" s="442"/>
      <c r="C1028" s="420"/>
      <c r="D1028" s="349" t="s">
        <v>724</v>
      </c>
      <c r="E1028" s="360">
        <v>1354</v>
      </c>
      <c r="F1028" s="358">
        <v>1257</v>
      </c>
      <c r="G1028" s="359"/>
      <c r="H1028" s="360"/>
      <c r="I1028" s="613"/>
      <c r="J1028" s="613"/>
    </row>
    <row r="1029" spans="1:10" ht="12.75">
      <c r="A1029" s="630"/>
      <c r="B1029" s="442"/>
      <c r="C1029" s="420"/>
      <c r="D1029" s="362" t="s">
        <v>725</v>
      </c>
      <c r="E1029" s="358">
        <v>6830</v>
      </c>
      <c r="F1029" s="358">
        <v>6338</v>
      </c>
      <c r="G1029" s="363"/>
      <c r="H1029" s="358"/>
      <c r="I1029" s="613"/>
      <c r="J1029" s="613"/>
    </row>
    <row r="1030" spans="1:10" ht="12.75">
      <c r="A1030" s="630"/>
      <c r="B1030" s="442"/>
      <c r="C1030" s="420" t="s">
        <v>289</v>
      </c>
      <c r="D1030" s="343" t="s">
        <v>290</v>
      </c>
      <c r="E1030" s="357">
        <f>SUM(E1031:E1046)</f>
        <v>3947</v>
      </c>
      <c r="F1030" s="357">
        <f>SUM(F1031:F1046)</f>
        <v>4730</v>
      </c>
      <c r="G1030" s="357">
        <v>4430</v>
      </c>
      <c r="H1030" s="357">
        <v>3910</v>
      </c>
      <c r="I1030" s="613"/>
      <c r="J1030" s="613"/>
    </row>
    <row r="1031" spans="1:10" ht="12.75">
      <c r="A1031" s="630"/>
      <c r="B1031" s="442"/>
      <c r="C1031" s="629"/>
      <c r="D1031" s="362" t="s">
        <v>410</v>
      </c>
      <c r="E1031" s="352">
        <v>1411</v>
      </c>
      <c r="F1031" s="350">
        <v>1300</v>
      </c>
      <c r="G1031" s="351"/>
      <c r="H1031" s="352"/>
      <c r="I1031" s="613"/>
      <c r="J1031" s="613"/>
    </row>
    <row r="1032" spans="1:10" ht="12.75">
      <c r="A1032" s="630"/>
      <c r="B1032" s="442"/>
      <c r="C1032" s="629"/>
      <c r="D1032" s="362" t="s">
        <v>726</v>
      </c>
      <c r="E1032" s="352">
        <v>166</v>
      </c>
      <c r="F1032" s="350">
        <v>500</v>
      </c>
      <c r="G1032" s="351"/>
      <c r="H1032" s="352"/>
      <c r="I1032" s="613"/>
      <c r="J1032" s="613"/>
    </row>
    <row r="1033" spans="1:10" ht="12.75">
      <c r="A1033" s="630"/>
      <c r="B1033" s="442"/>
      <c r="C1033" s="629"/>
      <c r="D1033" s="362" t="s">
        <v>412</v>
      </c>
      <c r="E1033" s="352">
        <v>35</v>
      </c>
      <c r="F1033" s="350">
        <v>500</v>
      </c>
      <c r="G1033" s="351"/>
      <c r="H1033" s="352"/>
      <c r="I1033" s="613"/>
      <c r="J1033" s="613"/>
    </row>
    <row r="1034" spans="1:10" ht="12.75">
      <c r="A1034" s="630"/>
      <c r="B1034" s="442"/>
      <c r="C1034" s="629"/>
      <c r="D1034" s="362" t="s">
        <v>414</v>
      </c>
      <c r="E1034" s="352"/>
      <c r="F1034" s="350"/>
      <c r="G1034" s="351"/>
      <c r="H1034" s="352"/>
      <c r="I1034" s="613"/>
      <c r="J1034" s="613"/>
    </row>
    <row r="1035" spans="1:10" ht="12.75">
      <c r="A1035" s="630"/>
      <c r="B1035" s="442"/>
      <c r="C1035" s="629"/>
      <c r="D1035" s="362" t="s">
        <v>415</v>
      </c>
      <c r="E1035" s="352">
        <v>0</v>
      </c>
      <c r="F1035" s="350"/>
      <c r="G1035" s="351"/>
      <c r="H1035" s="352"/>
      <c r="I1035" s="613"/>
      <c r="J1035" s="613"/>
    </row>
    <row r="1036" spans="1:10" ht="12.75">
      <c r="A1036" s="630"/>
      <c r="B1036" s="442"/>
      <c r="C1036" s="629"/>
      <c r="D1036" s="362" t="s">
        <v>727</v>
      </c>
      <c r="E1036" s="352">
        <v>0</v>
      </c>
      <c r="F1036" s="350"/>
      <c r="G1036" s="351"/>
      <c r="H1036" s="352"/>
      <c r="I1036" s="613"/>
      <c r="J1036" s="613"/>
    </row>
    <row r="1037" spans="1:10" ht="12.75">
      <c r="A1037" s="630"/>
      <c r="B1037" s="442"/>
      <c r="C1037" s="629"/>
      <c r="D1037" s="362" t="s">
        <v>418</v>
      </c>
      <c r="E1037" s="352">
        <v>46</v>
      </c>
      <c r="F1037" s="350">
        <v>1000</v>
      </c>
      <c r="G1037" s="351"/>
      <c r="H1037" s="352"/>
      <c r="I1037" s="613"/>
      <c r="J1037" s="613"/>
    </row>
    <row r="1038" spans="1:10" ht="12.75">
      <c r="A1038" s="630"/>
      <c r="B1038" s="442"/>
      <c r="C1038" s="629"/>
      <c r="D1038" s="362" t="s">
        <v>728</v>
      </c>
      <c r="E1038" s="352">
        <v>16</v>
      </c>
      <c r="F1038" s="350">
        <v>20</v>
      </c>
      <c r="G1038" s="351"/>
      <c r="H1038" s="352"/>
      <c r="I1038" s="613"/>
      <c r="J1038" s="613"/>
    </row>
    <row r="1039" spans="1:10" ht="12.75">
      <c r="A1039" s="630"/>
      <c r="B1039" s="442"/>
      <c r="C1039" s="629"/>
      <c r="D1039" s="362" t="s">
        <v>732</v>
      </c>
      <c r="E1039" s="352">
        <v>0</v>
      </c>
      <c r="F1039" s="350"/>
      <c r="G1039" s="351"/>
      <c r="H1039" s="352"/>
      <c r="I1039" s="613"/>
      <c r="J1039" s="613"/>
    </row>
    <row r="1040" spans="1:10" ht="12.75">
      <c r="A1040" s="630"/>
      <c r="B1040" s="442"/>
      <c r="C1040" s="629"/>
      <c r="D1040" s="362" t="s">
        <v>754</v>
      </c>
      <c r="E1040" s="352">
        <v>0</v>
      </c>
      <c r="F1040" s="350"/>
      <c r="G1040" s="351"/>
      <c r="H1040" s="352"/>
      <c r="I1040" s="613"/>
      <c r="J1040" s="613"/>
    </row>
    <row r="1041" spans="1:10" ht="12.75">
      <c r="A1041" s="630"/>
      <c r="B1041" s="442"/>
      <c r="C1041" s="629"/>
      <c r="D1041" s="362" t="s">
        <v>736</v>
      </c>
      <c r="E1041" s="352">
        <v>0</v>
      </c>
      <c r="F1041" s="350"/>
      <c r="G1041" s="351"/>
      <c r="H1041" s="352"/>
      <c r="I1041" s="613"/>
      <c r="J1041" s="613"/>
    </row>
    <row r="1042" spans="1:10" ht="12.75">
      <c r="A1042" s="630"/>
      <c r="B1042" s="442"/>
      <c r="C1042" s="629"/>
      <c r="D1042" s="362" t="s">
        <v>439</v>
      </c>
      <c r="E1042" s="352">
        <v>0</v>
      </c>
      <c r="F1042" s="350">
        <v>10</v>
      </c>
      <c r="G1042" s="351"/>
      <c r="H1042" s="352"/>
      <c r="I1042" s="613"/>
      <c r="J1042" s="613"/>
    </row>
    <row r="1043" spans="1:10" ht="12.75">
      <c r="A1043" s="630"/>
      <c r="B1043" s="442"/>
      <c r="C1043" s="629"/>
      <c r="D1043" s="362" t="s">
        <v>440</v>
      </c>
      <c r="E1043" s="352">
        <v>166</v>
      </c>
      <c r="F1043" s="350">
        <v>500</v>
      </c>
      <c r="G1043" s="351"/>
      <c r="H1043" s="352"/>
      <c r="I1043" s="613"/>
      <c r="J1043" s="613"/>
    </row>
    <row r="1044" spans="1:10" ht="12.75">
      <c r="A1044" s="630"/>
      <c r="B1044" s="442"/>
      <c r="C1044" s="629"/>
      <c r="D1044" s="362" t="s">
        <v>395</v>
      </c>
      <c r="E1044" s="352">
        <v>564</v>
      </c>
      <c r="F1044" s="350">
        <v>700</v>
      </c>
      <c r="G1044" s="351"/>
      <c r="H1044" s="352"/>
      <c r="I1044" s="613"/>
      <c r="J1044" s="613"/>
    </row>
    <row r="1045" spans="1:10" ht="12.75">
      <c r="A1045" s="630"/>
      <c r="B1045" s="442"/>
      <c r="C1045" s="629"/>
      <c r="D1045" s="362" t="s">
        <v>444</v>
      </c>
      <c r="E1045" s="352">
        <v>199</v>
      </c>
      <c r="F1045" s="350">
        <v>200</v>
      </c>
      <c r="G1045" s="351"/>
      <c r="H1045" s="352"/>
      <c r="I1045" s="613"/>
      <c r="J1045" s="613"/>
    </row>
    <row r="1046" spans="1:10" ht="12.75">
      <c r="A1046" s="630"/>
      <c r="B1046" s="442"/>
      <c r="C1046" s="629"/>
      <c r="D1046" s="362" t="s">
        <v>755</v>
      </c>
      <c r="E1046" s="352">
        <v>1344</v>
      </c>
      <c r="F1046" s="350"/>
      <c r="G1046" s="351"/>
      <c r="H1046" s="352"/>
      <c r="I1046" s="613"/>
      <c r="J1046" s="613"/>
    </row>
    <row r="1047" spans="1:10" ht="12.75">
      <c r="A1047" s="630"/>
      <c r="B1047" s="442"/>
      <c r="C1047" s="490" t="s">
        <v>488</v>
      </c>
      <c r="D1047" s="369" t="s">
        <v>739</v>
      </c>
      <c r="E1047" s="346">
        <f>SUM(E1048:E1048)</f>
        <v>66</v>
      </c>
      <c r="F1047" s="346">
        <f>SUM(F1048:F1048)</f>
        <v>70</v>
      </c>
      <c r="G1047" s="346">
        <v>70</v>
      </c>
      <c r="H1047" s="346">
        <v>70</v>
      </c>
      <c r="I1047" s="613"/>
      <c r="J1047" s="613"/>
    </row>
    <row r="1048" spans="1:10" ht="12.75">
      <c r="A1048" s="630"/>
      <c r="B1048" s="442"/>
      <c r="C1048" s="629"/>
      <c r="D1048" s="362" t="s">
        <v>453</v>
      </c>
      <c r="E1048" s="352">
        <v>66</v>
      </c>
      <c r="F1048" s="350">
        <v>70</v>
      </c>
      <c r="G1048" s="351"/>
      <c r="H1048" s="352"/>
      <c r="I1048" s="613"/>
      <c r="J1048" s="613"/>
    </row>
    <row r="1049" spans="1:10" ht="12.75">
      <c r="A1049" s="630"/>
      <c r="B1049" s="442"/>
      <c r="C1049" s="610" t="s">
        <v>823</v>
      </c>
      <c r="D1049" s="610"/>
      <c r="E1049" s="612">
        <f>SUM(E1050)</f>
        <v>11296</v>
      </c>
      <c r="F1049" s="612">
        <f>SUM(F1050)</f>
        <v>8336</v>
      </c>
      <c r="G1049" s="612">
        <f>SUM(G1050)</f>
        <v>8534</v>
      </c>
      <c r="H1049" s="612">
        <f>SUM(H1050)</f>
        <v>8515</v>
      </c>
      <c r="I1049" s="607"/>
      <c r="J1049" s="607"/>
    </row>
    <row r="1050" spans="1:10" ht="12.75">
      <c r="A1050" s="630"/>
      <c r="B1050" s="442"/>
      <c r="C1050" s="415" t="s">
        <v>288</v>
      </c>
      <c r="D1050" s="416" t="s">
        <v>5</v>
      </c>
      <c r="E1050" s="417">
        <f>SUM(E1051+E1054+E1058+E1066)</f>
        <v>11296</v>
      </c>
      <c r="F1050" s="417">
        <f>SUM(F1051+F1054+F1058+F1066)</f>
        <v>8336</v>
      </c>
      <c r="G1050" s="417">
        <f>SUM(G1051+G1054+G1058+G1066)</f>
        <v>8534</v>
      </c>
      <c r="H1050" s="417">
        <f>SUM(H1051+H1054+H1058+H1066)</f>
        <v>8515</v>
      </c>
      <c r="I1050" s="607"/>
      <c r="J1050" s="607"/>
    </row>
    <row r="1051" spans="1:13" ht="12.75">
      <c r="A1051" s="630"/>
      <c r="B1051" s="442"/>
      <c r="C1051" s="420" t="s">
        <v>369</v>
      </c>
      <c r="D1051" s="343" t="s">
        <v>513</v>
      </c>
      <c r="E1051" s="346">
        <f>SUM(E1052:E1053)</f>
        <v>7552</v>
      </c>
      <c r="F1051" s="346">
        <f>SUM(F1052:F1053)</f>
        <v>5920</v>
      </c>
      <c r="G1051" s="346">
        <v>5979</v>
      </c>
      <c r="H1051" s="346">
        <v>6039</v>
      </c>
      <c r="I1051" s="613"/>
      <c r="J1051" s="613"/>
      <c r="M1051" s="91"/>
    </row>
    <row r="1052" spans="1:13" ht="12.75">
      <c r="A1052" s="630"/>
      <c r="B1052" s="442"/>
      <c r="C1052" s="420"/>
      <c r="D1052" s="349" t="s">
        <v>514</v>
      </c>
      <c r="E1052" s="352">
        <v>7552</v>
      </c>
      <c r="F1052" s="350">
        <v>5920</v>
      </c>
      <c r="G1052" s="351"/>
      <c r="H1052" s="352"/>
      <c r="I1052" s="613"/>
      <c r="J1052" s="613"/>
      <c r="M1052" s="91"/>
    </row>
    <row r="1053" spans="1:13" ht="12.75">
      <c r="A1053" s="630"/>
      <c r="B1053" s="442"/>
      <c r="C1053" s="420"/>
      <c r="D1053" s="479" t="s">
        <v>721</v>
      </c>
      <c r="E1053" s="352"/>
      <c r="F1053" s="350"/>
      <c r="G1053" s="351"/>
      <c r="H1053" s="352"/>
      <c r="I1053" s="613"/>
      <c r="J1053" s="613"/>
      <c r="M1053" s="91"/>
    </row>
    <row r="1054" spans="1:10" ht="12.75">
      <c r="A1054" s="630"/>
      <c r="B1054" s="442"/>
      <c r="C1054" s="420" t="s">
        <v>373</v>
      </c>
      <c r="D1054" s="343" t="s">
        <v>519</v>
      </c>
      <c r="E1054" s="357">
        <f>SUM(E1055:E1057)</f>
        <v>2654</v>
      </c>
      <c r="F1054" s="357">
        <f>SUM(F1055:F1057)</f>
        <v>2084</v>
      </c>
      <c r="G1054" s="357">
        <v>2105</v>
      </c>
      <c r="H1054" s="357">
        <v>2126</v>
      </c>
      <c r="I1054" s="613"/>
      <c r="J1054" s="613"/>
    </row>
    <row r="1055" spans="1:10" ht="12.75">
      <c r="A1055" s="630"/>
      <c r="B1055" s="442"/>
      <c r="C1055" s="420"/>
      <c r="D1055" s="479" t="s">
        <v>722</v>
      </c>
      <c r="E1055" s="360">
        <v>755</v>
      </c>
      <c r="F1055" s="358">
        <v>592</v>
      </c>
      <c r="G1055" s="359"/>
      <c r="H1055" s="360"/>
      <c r="I1055" s="613"/>
      <c r="J1055" s="613"/>
    </row>
    <row r="1056" spans="1:10" ht="12.75">
      <c r="A1056" s="630"/>
      <c r="B1056" s="442"/>
      <c r="C1056" s="420"/>
      <c r="D1056" s="349" t="s">
        <v>724</v>
      </c>
      <c r="E1056" s="360"/>
      <c r="F1056" s="358"/>
      <c r="G1056" s="359"/>
      <c r="H1056" s="360"/>
      <c r="I1056" s="613"/>
      <c r="J1056" s="613"/>
    </row>
    <row r="1057" spans="1:10" ht="12.75">
      <c r="A1057" s="630"/>
      <c r="B1057" s="442"/>
      <c r="C1057" s="420"/>
      <c r="D1057" s="362" t="s">
        <v>725</v>
      </c>
      <c r="E1057" s="358">
        <v>1899</v>
      </c>
      <c r="F1057" s="358">
        <v>1492</v>
      </c>
      <c r="G1057" s="363"/>
      <c r="H1057" s="358"/>
      <c r="I1057" s="613"/>
      <c r="J1057" s="613"/>
    </row>
    <row r="1058" spans="1:10" ht="12.75">
      <c r="A1058" s="630"/>
      <c r="B1058" s="442"/>
      <c r="C1058" s="420" t="s">
        <v>289</v>
      </c>
      <c r="D1058" s="343" t="s">
        <v>290</v>
      </c>
      <c r="E1058" s="357">
        <f>SUM(E1059:E1065)</f>
        <v>1090</v>
      </c>
      <c r="F1058" s="357">
        <f>SUM(F1059:F1065)</f>
        <v>332</v>
      </c>
      <c r="G1058" s="357">
        <v>350</v>
      </c>
      <c r="H1058" s="357">
        <v>350</v>
      </c>
      <c r="I1058" s="613"/>
      <c r="J1058" s="613"/>
    </row>
    <row r="1059" spans="1:10" ht="12.75">
      <c r="A1059" s="630"/>
      <c r="B1059" s="442"/>
      <c r="C1059" s="629"/>
      <c r="D1059" s="362" t="s">
        <v>410</v>
      </c>
      <c r="E1059" s="352">
        <v>688</v>
      </c>
      <c r="F1059" s="350">
        <v>332</v>
      </c>
      <c r="G1059" s="351"/>
      <c r="H1059" s="352"/>
      <c r="I1059" s="613"/>
      <c r="J1059" s="613"/>
    </row>
    <row r="1060" spans="1:10" ht="12.75">
      <c r="A1060" s="630"/>
      <c r="B1060" s="442"/>
      <c r="C1060" s="629"/>
      <c r="D1060" s="362" t="s">
        <v>726</v>
      </c>
      <c r="E1060" s="352">
        <v>66</v>
      </c>
      <c r="F1060" s="350"/>
      <c r="G1060" s="351"/>
      <c r="H1060" s="352"/>
      <c r="I1060" s="613"/>
      <c r="J1060" s="613"/>
    </row>
    <row r="1061" spans="1:10" ht="12.75">
      <c r="A1061" s="630"/>
      <c r="B1061" s="442"/>
      <c r="C1061" s="629"/>
      <c r="D1061" s="362" t="s">
        <v>418</v>
      </c>
      <c r="E1061" s="352">
        <v>0</v>
      </c>
      <c r="F1061" s="350"/>
      <c r="G1061" s="351"/>
      <c r="H1061" s="352"/>
      <c r="I1061" s="613"/>
      <c r="J1061" s="613"/>
    </row>
    <row r="1062" spans="1:10" ht="12.75">
      <c r="A1062" s="630"/>
      <c r="B1062" s="442"/>
      <c r="C1062" s="629"/>
      <c r="D1062" s="362" t="s">
        <v>440</v>
      </c>
      <c r="E1062" s="352">
        <v>0</v>
      </c>
      <c r="F1062" s="350"/>
      <c r="G1062" s="351"/>
      <c r="H1062" s="352"/>
      <c r="I1062" s="613"/>
      <c r="J1062" s="613"/>
    </row>
    <row r="1063" spans="1:10" ht="12.75">
      <c r="A1063" s="630"/>
      <c r="B1063" s="442"/>
      <c r="C1063" s="629"/>
      <c r="D1063" s="362" t="s">
        <v>395</v>
      </c>
      <c r="E1063" s="352">
        <v>257</v>
      </c>
      <c r="F1063" s="350"/>
      <c r="G1063" s="351"/>
      <c r="H1063" s="352"/>
      <c r="I1063" s="613"/>
      <c r="J1063" s="613"/>
    </row>
    <row r="1064" spans="1:10" ht="12.75">
      <c r="A1064" s="630"/>
      <c r="B1064" s="442"/>
      <c r="C1064" s="629"/>
      <c r="D1064" s="362" t="s">
        <v>443</v>
      </c>
      <c r="E1064" s="352"/>
      <c r="F1064" s="350"/>
      <c r="G1064" s="351"/>
      <c r="H1064" s="352"/>
      <c r="I1064" s="613"/>
      <c r="J1064" s="613"/>
    </row>
    <row r="1065" spans="1:10" ht="12.75">
      <c r="A1065" s="630"/>
      <c r="B1065" s="442"/>
      <c r="C1065" s="629"/>
      <c r="D1065" s="362" t="s">
        <v>444</v>
      </c>
      <c r="E1065" s="352">
        <v>79</v>
      </c>
      <c r="F1065" s="350"/>
      <c r="G1065" s="351"/>
      <c r="H1065" s="352"/>
      <c r="I1065" s="613"/>
      <c r="J1065" s="613"/>
    </row>
    <row r="1066" spans="1:10" ht="12.75">
      <c r="A1066" s="630"/>
      <c r="B1066" s="442"/>
      <c r="C1066" s="490" t="s">
        <v>488</v>
      </c>
      <c r="D1066" s="369" t="s">
        <v>739</v>
      </c>
      <c r="E1066" s="346">
        <f>SUM(E1067:E1067)</f>
        <v>0</v>
      </c>
      <c r="F1066" s="346">
        <f>SUM(F1067:F1067)</f>
        <v>0</v>
      </c>
      <c r="G1066" s="346">
        <v>100</v>
      </c>
      <c r="H1066" s="346">
        <f>SUM(H1067:H1067)</f>
        <v>0</v>
      </c>
      <c r="I1066" s="613"/>
      <c r="J1066" s="613"/>
    </row>
    <row r="1067" spans="1:10" ht="12.75">
      <c r="A1067" s="630"/>
      <c r="B1067" s="442"/>
      <c r="C1067" s="629"/>
      <c r="D1067" s="362" t="s">
        <v>453</v>
      </c>
      <c r="E1067" s="352">
        <v>0</v>
      </c>
      <c r="F1067" s="350"/>
      <c r="G1067" s="351"/>
      <c r="H1067" s="352"/>
      <c r="I1067" s="613"/>
      <c r="J1067" s="613"/>
    </row>
    <row r="1068" spans="1:10" ht="12.75">
      <c r="A1068" s="630"/>
      <c r="B1068" s="442"/>
      <c r="C1068" s="610" t="s">
        <v>824</v>
      </c>
      <c r="D1068" s="610"/>
      <c r="E1068" s="612">
        <f>SUM(E1069)</f>
        <v>17133</v>
      </c>
      <c r="F1068" s="612">
        <f>SUM(F1069)</f>
        <v>19488</v>
      </c>
      <c r="G1068" s="612">
        <f>SUM(G1069)</f>
        <v>19936</v>
      </c>
      <c r="H1068" s="612">
        <f>SUM(H1069)</f>
        <v>21828</v>
      </c>
      <c r="I1068" s="607"/>
      <c r="J1068" s="607"/>
    </row>
    <row r="1069" spans="1:10" ht="12.75">
      <c r="A1069" s="630"/>
      <c r="B1069" s="442"/>
      <c r="C1069" s="415" t="s">
        <v>288</v>
      </c>
      <c r="D1069" s="416" t="s">
        <v>5</v>
      </c>
      <c r="E1069" s="417">
        <f>SUM(E1070+E1074+E1077)</f>
        <v>17133</v>
      </c>
      <c r="F1069" s="417">
        <f>SUM(F1070+F1074+F1077+F1083)</f>
        <v>19488</v>
      </c>
      <c r="G1069" s="417">
        <f>SUM(G1070+G1074+G1077+G1083)</f>
        <v>19936</v>
      </c>
      <c r="H1069" s="417">
        <f>SUM(H1070+H1074+H1077+H1083)</f>
        <v>21828</v>
      </c>
      <c r="I1069" s="607"/>
      <c r="J1069" s="607"/>
    </row>
    <row r="1070" spans="1:13" ht="12.75">
      <c r="A1070" s="630"/>
      <c r="B1070" s="442"/>
      <c r="C1070" s="420" t="s">
        <v>369</v>
      </c>
      <c r="D1070" s="343" t="s">
        <v>513</v>
      </c>
      <c r="E1070" s="346">
        <f>SUM(E1071:E1073)</f>
        <v>12645</v>
      </c>
      <c r="F1070" s="346">
        <f>SUM(F1071:F1073)</f>
        <v>13009</v>
      </c>
      <c r="G1070" s="346">
        <v>13335</v>
      </c>
      <c r="H1070" s="346">
        <v>14000</v>
      </c>
      <c r="I1070" s="613"/>
      <c r="J1070" s="613"/>
      <c r="M1070" s="91"/>
    </row>
    <row r="1071" spans="1:13" ht="12.75">
      <c r="A1071" s="630"/>
      <c r="B1071" s="442"/>
      <c r="C1071" s="420"/>
      <c r="D1071" s="349" t="s">
        <v>514</v>
      </c>
      <c r="E1071" s="618">
        <v>11952</v>
      </c>
      <c r="F1071" s="352">
        <v>11996</v>
      </c>
      <c r="G1071" s="351"/>
      <c r="H1071" s="352"/>
      <c r="I1071" s="613"/>
      <c r="J1071" s="613"/>
      <c r="M1071" s="91"/>
    </row>
    <row r="1072" spans="1:13" ht="12.75">
      <c r="A1072" s="630"/>
      <c r="B1072" s="442"/>
      <c r="C1072" s="420"/>
      <c r="D1072" s="479" t="s">
        <v>721</v>
      </c>
      <c r="E1072" s="618">
        <v>304</v>
      </c>
      <c r="F1072" s="352">
        <v>273</v>
      </c>
      <c r="G1072" s="351"/>
      <c r="H1072" s="352"/>
      <c r="I1072" s="613"/>
      <c r="J1072" s="613"/>
      <c r="M1072" s="91"/>
    </row>
    <row r="1073" spans="1:13" ht="12.75">
      <c r="A1073" s="630"/>
      <c r="B1073" s="442"/>
      <c r="C1073" s="420"/>
      <c r="D1073" s="479" t="s">
        <v>591</v>
      </c>
      <c r="E1073" s="618">
        <v>389</v>
      </c>
      <c r="F1073" s="352">
        <v>740</v>
      </c>
      <c r="G1073" s="351"/>
      <c r="H1073" s="352"/>
      <c r="I1073" s="613"/>
      <c r="J1073" s="613"/>
      <c r="M1073" s="91"/>
    </row>
    <row r="1074" spans="1:10" ht="12.75">
      <c r="A1074" s="630"/>
      <c r="B1074" s="442"/>
      <c r="C1074" s="420" t="s">
        <v>373</v>
      </c>
      <c r="D1074" s="343" t="s">
        <v>519</v>
      </c>
      <c r="E1074" s="357">
        <f>SUM(E1075:E1076)</f>
        <v>4331</v>
      </c>
      <c r="F1074" s="357">
        <f>SUM(F1075:F1076)</f>
        <v>4579</v>
      </c>
      <c r="G1074" s="357">
        <v>4701</v>
      </c>
      <c r="H1074" s="357">
        <v>5928</v>
      </c>
      <c r="I1074" s="613"/>
      <c r="J1074" s="613"/>
    </row>
    <row r="1075" spans="1:10" ht="12.75">
      <c r="A1075" s="630"/>
      <c r="B1075" s="442"/>
      <c r="C1075" s="632"/>
      <c r="D1075" s="349" t="s">
        <v>724</v>
      </c>
      <c r="E1075" s="619">
        <v>1228</v>
      </c>
      <c r="F1075" s="360">
        <v>1301</v>
      </c>
      <c r="G1075" s="359"/>
      <c r="H1075" s="360"/>
      <c r="I1075" s="613"/>
      <c r="J1075" s="613"/>
    </row>
    <row r="1076" spans="1:10" ht="12.75">
      <c r="A1076" s="630"/>
      <c r="B1076" s="442"/>
      <c r="C1076" s="632"/>
      <c r="D1076" s="362" t="s">
        <v>725</v>
      </c>
      <c r="E1076" s="618">
        <v>3103</v>
      </c>
      <c r="F1076" s="358">
        <v>3278</v>
      </c>
      <c r="G1076" s="363"/>
      <c r="H1076" s="358"/>
      <c r="I1076" s="613"/>
      <c r="J1076" s="613"/>
    </row>
    <row r="1077" spans="1:10" ht="12.75">
      <c r="A1077" s="630"/>
      <c r="B1077" s="442"/>
      <c r="C1077" s="420" t="s">
        <v>289</v>
      </c>
      <c r="D1077" s="343" t="s">
        <v>290</v>
      </c>
      <c r="E1077" s="357">
        <f>SUM(E1078:E1082)</f>
        <v>157</v>
      </c>
      <c r="F1077" s="357">
        <f>SUM(F1078:F1082)</f>
        <v>1800</v>
      </c>
      <c r="G1077" s="357">
        <v>1800</v>
      </c>
      <c r="H1077" s="357">
        <v>1800</v>
      </c>
      <c r="I1077" s="613"/>
      <c r="J1077" s="613"/>
    </row>
    <row r="1078" spans="1:10" ht="12.75">
      <c r="A1078" s="630"/>
      <c r="B1078" s="442"/>
      <c r="C1078" s="420"/>
      <c r="D1078" s="479" t="s">
        <v>410</v>
      </c>
      <c r="E1078" s="360"/>
      <c r="F1078" s="360">
        <v>1000</v>
      </c>
      <c r="G1078" s="357"/>
      <c r="H1078" s="357"/>
      <c r="I1078" s="613"/>
      <c r="J1078" s="613"/>
    </row>
    <row r="1079" spans="1:10" ht="12.75">
      <c r="A1079" s="630"/>
      <c r="B1079" s="442"/>
      <c r="C1079" s="420"/>
      <c r="D1079" s="479" t="s">
        <v>412</v>
      </c>
      <c r="E1079" s="360">
        <v>12</v>
      </c>
      <c r="F1079" s="357"/>
      <c r="G1079" s="357"/>
      <c r="H1079" s="357"/>
      <c r="I1079" s="613"/>
      <c r="J1079" s="613"/>
    </row>
    <row r="1080" spans="1:10" ht="12.75">
      <c r="A1080" s="630"/>
      <c r="B1080" s="442"/>
      <c r="C1080" s="420"/>
      <c r="D1080" s="479" t="s">
        <v>418</v>
      </c>
      <c r="E1080" s="360"/>
      <c r="F1080" s="360">
        <v>325</v>
      </c>
      <c r="G1080" s="360"/>
      <c r="H1080" s="360"/>
      <c r="I1080" s="613"/>
      <c r="J1080" s="613"/>
    </row>
    <row r="1081" spans="1:10" ht="12.75">
      <c r="A1081" s="630"/>
      <c r="B1081" s="442"/>
      <c r="C1081" s="420"/>
      <c r="D1081" s="479" t="s">
        <v>395</v>
      </c>
      <c r="E1081" s="360"/>
      <c r="F1081" s="360">
        <v>300</v>
      </c>
      <c r="G1081" s="360"/>
      <c r="H1081" s="360"/>
      <c r="I1081" s="613"/>
      <c r="J1081" s="613"/>
    </row>
    <row r="1082" spans="1:10" ht="12.75">
      <c r="A1082" s="630"/>
      <c r="B1082" s="442"/>
      <c r="C1082" s="420"/>
      <c r="D1082" s="362" t="s">
        <v>444</v>
      </c>
      <c r="E1082" s="352">
        <v>145</v>
      </c>
      <c r="F1082" s="350">
        <v>175</v>
      </c>
      <c r="G1082" s="351"/>
      <c r="H1082" s="352"/>
      <c r="I1082" s="613"/>
      <c r="J1082" s="613"/>
    </row>
    <row r="1083" spans="1:10" ht="12.75">
      <c r="A1083" s="630"/>
      <c r="B1083" s="442"/>
      <c r="C1083" s="490" t="s">
        <v>488</v>
      </c>
      <c r="D1083" s="369" t="s">
        <v>739</v>
      </c>
      <c r="E1083" s="346">
        <f>SUM(E1084)</f>
        <v>0</v>
      </c>
      <c r="F1083" s="346">
        <f>SUM(F1084)</f>
        <v>100</v>
      </c>
      <c r="G1083" s="346">
        <v>100</v>
      </c>
      <c r="H1083" s="346">
        <v>100</v>
      </c>
      <c r="I1083" s="613"/>
      <c r="J1083" s="613"/>
    </row>
    <row r="1084" spans="1:10" ht="12.75">
      <c r="A1084" s="630"/>
      <c r="B1084" s="442"/>
      <c r="C1084" s="629"/>
      <c r="D1084" s="362" t="s">
        <v>453</v>
      </c>
      <c r="E1084" s="352"/>
      <c r="F1084" s="350">
        <v>100</v>
      </c>
      <c r="G1084" s="351"/>
      <c r="H1084" s="352"/>
      <c r="I1084" s="613"/>
      <c r="J1084" s="613"/>
    </row>
    <row r="1085" spans="1:10" ht="12.75">
      <c r="A1085" s="630"/>
      <c r="B1085" s="442"/>
      <c r="C1085" s="610" t="s">
        <v>825</v>
      </c>
      <c r="D1085" s="610"/>
      <c r="E1085" s="612">
        <f>SUM(E1086)</f>
        <v>44265</v>
      </c>
      <c r="F1085" s="612">
        <f>SUM(F1086)</f>
        <v>46784</v>
      </c>
      <c r="G1085" s="612">
        <f>SUM(G1086)</f>
        <v>48043</v>
      </c>
      <c r="H1085" s="612">
        <f>SUM(H1086)</f>
        <v>50441</v>
      </c>
      <c r="I1085" s="607"/>
      <c r="J1085" s="607"/>
    </row>
    <row r="1086" spans="1:10" ht="12.75">
      <c r="A1086" s="630"/>
      <c r="B1086" s="442"/>
      <c r="C1086" s="415" t="s">
        <v>288</v>
      </c>
      <c r="D1086" s="416" t="s">
        <v>5</v>
      </c>
      <c r="E1086" s="417">
        <f>SUM(E1087+E1091+E1096+E1104)</f>
        <v>44265</v>
      </c>
      <c r="F1086" s="417">
        <f>SUM(F1087+F1091+F1096+F1104)</f>
        <v>46784</v>
      </c>
      <c r="G1086" s="417">
        <f>SUM(G1087+G1091+G1096+G1104)</f>
        <v>48043</v>
      </c>
      <c r="H1086" s="417">
        <f>SUM(H1087+H1091+H1096+H1104)</f>
        <v>50441</v>
      </c>
      <c r="I1086" s="607"/>
      <c r="J1086" s="607"/>
    </row>
    <row r="1087" spans="1:13" ht="12.75">
      <c r="A1087" s="630"/>
      <c r="B1087" s="442"/>
      <c r="C1087" s="420" t="s">
        <v>369</v>
      </c>
      <c r="D1087" s="343" t="s">
        <v>513</v>
      </c>
      <c r="E1087" s="346">
        <f>SUM(E1088:E1090)</f>
        <v>29953</v>
      </c>
      <c r="F1087" s="346">
        <f>SUM(F1088:F1090)</f>
        <v>31660</v>
      </c>
      <c r="G1087" s="346">
        <v>33243</v>
      </c>
      <c r="H1087" s="346">
        <v>34905</v>
      </c>
      <c r="I1087" s="613"/>
      <c r="J1087" s="613"/>
      <c r="M1087" s="91"/>
    </row>
    <row r="1088" spans="1:13" ht="12.75">
      <c r="A1088" s="630"/>
      <c r="B1088" s="442"/>
      <c r="C1088" s="420"/>
      <c r="D1088" s="349" t="s">
        <v>514</v>
      </c>
      <c r="E1088" s="352">
        <v>29037</v>
      </c>
      <c r="F1088" s="350">
        <v>30678</v>
      </c>
      <c r="G1088" s="350"/>
      <c r="H1088" s="352"/>
      <c r="I1088" s="613"/>
      <c r="J1088" s="613"/>
      <c r="M1088" s="91"/>
    </row>
    <row r="1089" spans="1:13" ht="12.75">
      <c r="A1089" s="630"/>
      <c r="B1089" s="442"/>
      <c r="C1089" s="420"/>
      <c r="D1089" s="349" t="s">
        <v>721</v>
      </c>
      <c r="E1089" s="352">
        <v>866</v>
      </c>
      <c r="F1089" s="350">
        <v>600</v>
      </c>
      <c r="G1089" s="350"/>
      <c r="H1089" s="352"/>
      <c r="I1089" s="613"/>
      <c r="J1089" s="613"/>
      <c r="M1089" s="91"/>
    </row>
    <row r="1090" spans="1:13" ht="12.75">
      <c r="A1090" s="630"/>
      <c r="B1090" s="442"/>
      <c r="C1090" s="420"/>
      <c r="D1090" s="479" t="s">
        <v>591</v>
      </c>
      <c r="E1090" s="352">
        <v>50</v>
      </c>
      <c r="F1090" s="350">
        <v>382</v>
      </c>
      <c r="G1090" s="350"/>
      <c r="H1090" s="352"/>
      <c r="I1090" s="613"/>
      <c r="J1090" s="613"/>
      <c r="M1090" s="91"/>
    </row>
    <row r="1091" spans="1:10" ht="12.75">
      <c r="A1091" s="630"/>
      <c r="B1091" s="442"/>
      <c r="C1091" s="420" t="s">
        <v>373</v>
      </c>
      <c r="D1091" s="343" t="s">
        <v>519</v>
      </c>
      <c r="E1091" s="357">
        <f>SUM(E1092:E1095)</f>
        <v>10528</v>
      </c>
      <c r="F1091" s="357">
        <f>SUM(F1092:F1095)</f>
        <v>11144</v>
      </c>
      <c r="G1091" s="357">
        <v>11702</v>
      </c>
      <c r="H1091" s="357">
        <v>12286</v>
      </c>
      <c r="I1091" s="613"/>
      <c r="J1091" s="613"/>
    </row>
    <row r="1092" spans="1:10" ht="12.75">
      <c r="A1092" s="630"/>
      <c r="B1092" s="442"/>
      <c r="C1092" s="420"/>
      <c r="D1092" s="479" t="s">
        <v>722</v>
      </c>
      <c r="E1092" s="360">
        <v>790</v>
      </c>
      <c r="F1092" s="358">
        <v>792</v>
      </c>
      <c r="G1092" s="358"/>
      <c r="H1092" s="360"/>
      <c r="I1092" s="613"/>
      <c r="J1092" s="613"/>
    </row>
    <row r="1093" spans="1:10" ht="12.75">
      <c r="A1093" s="630"/>
      <c r="B1093" s="442"/>
      <c r="C1093" s="420"/>
      <c r="D1093" s="479" t="s">
        <v>723</v>
      </c>
      <c r="E1093" s="360">
        <v>721</v>
      </c>
      <c r="F1093" s="358">
        <v>792</v>
      </c>
      <c r="G1093" s="358"/>
      <c r="H1093" s="360"/>
      <c r="I1093" s="613"/>
      <c r="J1093" s="613"/>
    </row>
    <row r="1094" spans="1:10" ht="12.75">
      <c r="A1094" s="630"/>
      <c r="B1094" s="442"/>
      <c r="C1094" s="420"/>
      <c r="D1094" s="349" t="s">
        <v>724</v>
      </c>
      <c r="E1094" s="360">
        <v>1484</v>
      </c>
      <c r="F1094" s="358">
        <v>1582</v>
      </c>
      <c r="G1094" s="358"/>
      <c r="H1094" s="360"/>
      <c r="I1094" s="613"/>
      <c r="J1094" s="613"/>
    </row>
    <row r="1095" spans="1:10" ht="12.75">
      <c r="A1095" s="630"/>
      <c r="B1095" s="442"/>
      <c r="C1095" s="420"/>
      <c r="D1095" s="362" t="s">
        <v>725</v>
      </c>
      <c r="E1095" s="358">
        <v>7533</v>
      </c>
      <c r="F1095" s="358">
        <v>7978</v>
      </c>
      <c r="G1095" s="358"/>
      <c r="H1095" s="358"/>
      <c r="I1095" s="613"/>
      <c r="J1095" s="613"/>
    </row>
    <row r="1096" spans="1:10" ht="12.75">
      <c r="A1096" s="630"/>
      <c r="B1096" s="442"/>
      <c r="C1096" s="420" t="s">
        <v>289</v>
      </c>
      <c r="D1096" s="343" t="s">
        <v>290</v>
      </c>
      <c r="E1096" s="357">
        <f>SUM(E1097:E1103)</f>
        <v>3687</v>
      </c>
      <c r="F1096" s="357">
        <f>SUM(F1097:F1103)</f>
        <v>2654</v>
      </c>
      <c r="G1096" s="357">
        <v>2998</v>
      </c>
      <c r="H1096" s="357">
        <v>3150</v>
      </c>
      <c r="I1096" s="613"/>
      <c r="J1096" s="613"/>
    </row>
    <row r="1097" spans="1:10" ht="12.75">
      <c r="A1097" s="630"/>
      <c r="B1097" s="442"/>
      <c r="C1097" s="629"/>
      <c r="D1097" s="362" t="s">
        <v>410</v>
      </c>
      <c r="E1097" s="352">
        <v>796</v>
      </c>
      <c r="F1097" s="350">
        <v>670</v>
      </c>
      <c r="G1097" s="350"/>
      <c r="H1097" s="352"/>
      <c r="I1097" s="613"/>
      <c r="J1097" s="613"/>
    </row>
    <row r="1098" spans="1:10" ht="12.75">
      <c r="A1098" s="630"/>
      <c r="B1098" s="442"/>
      <c r="C1098" s="629"/>
      <c r="D1098" s="362" t="s">
        <v>726</v>
      </c>
      <c r="E1098" s="352">
        <v>272</v>
      </c>
      <c r="F1098" s="350">
        <v>356</v>
      </c>
      <c r="G1098" s="350"/>
      <c r="H1098" s="352"/>
      <c r="I1098" s="613"/>
      <c r="J1098" s="613"/>
    </row>
    <row r="1099" spans="1:10" ht="12.75">
      <c r="A1099" s="630"/>
      <c r="B1099" s="442"/>
      <c r="C1099" s="629"/>
      <c r="D1099" s="362" t="s">
        <v>414</v>
      </c>
      <c r="E1099" s="352">
        <v>0</v>
      </c>
      <c r="F1099" s="350">
        <v>202</v>
      </c>
      <c r="G1099" s="350"/>
      <c r="H1099" s="352"/>
      <c r="I1099" s="613"/>
      <c r="J1099" s="613"/>
    </row>
    <row r="1100" spans="1:10" ht="12.75">
      <c r="A1100" s="630"/>
      <c r="B1100" s="442"/>
      <c r="C1100" s="629"/>
      <c r="D1100" s="362" t="s">
        <v>418</v>
      </c>
      <c r="E1100" s="352">
        <v>0</v>
      </c>
      <c r="F1100" s="350">
        <v>300</v>
      </c>
      <c r="G1100" s="350"/>
      <c r="H1100" s="352"/>
      <c r="I1100" s="613"/>
      <c r="J1100" s="613"/>
    </row>
    <row r="1101" spans="1:10" ht="12.75">
      <c r="A1101" s="630"/>
      <c r="B1101" s="442"/>
      <c r="C1101" s="629"/>
      <c r="D1101" s="362" t="s">
        <v>728</v>
      </c>
      <c r="E1101" s="352">
        <v>1737</v>
      </c>
      <c r="F1101" s="350">
        <v>400</v>
      </c>
      <c r="G1101" s="350"/>
      <c r="H1101" s="352"/>
      <c r="I1101" s="613"/>
      <c r="J1101" s="613"/>
    </row>
    <row r="1102" spans="1:10" ht="12.75">
      <c r="A1102" s="630"/>
      <c r="B1102" s="442"/>
      <c r="C1102" s="629"/>
      <c r="D1102" s="362" t="s">
        <v>395</v>
      </c>
      <c r="E1102" s="352">
        <v>584</v>
      </c>
      <c r="F1102" s="350">
        <v>398</v>
      </c>
      <c r="G1102" s="350"/>
      <c r="H1102" s="352"/>
      <c r="I1102" s="613"/>
      <c r="J1102" s="613"/>
    </row>
    <row r="1103" spans="1:10" ht="12.75">
      <c r="A1103" s="630"/>
      <c r="B1103" s="442"/>
      <c r="C1103" s="629"/>
      <c r="D1103" s="362" t="s">
        <v>444</v>
      </c>
      <c r="E1103" s="352">
        <v>298</v>
      </c>
      <c r="F1103" s="350">
        <v>328</v>
      </c>
      <c r="G1103" s="350"/>
      <c r="H1103" s="352"/>
      <c r="I1103" s="613"/>
      <c r="J1103" s="613"/>
    </row>
    <row r="1104" spans="1:10" ht="12.75">
      <c r="A1104" s="630"/>
      <c r="B1104" s="442"/>
      <c r="C1104" s="490" t="s">
        <v>488</v>
      </c>
      <c r="D1104" s="369" t="s">
        <v>739</v>
      </c>
      <c r="E1104" s="346">
        <f>SUM(E1105:E1106)</f>
        <v>97</v>
      </c>
      <c r="F1104" s="346">
        <f>SUM(F1105:F1106)</f>
        <v>1326</v>
      </c>
      <c r="G1104" s="346">
        <v>100</v>
      </c>
      <c r="H1104" s="346">
        <v>100</v>
      </c>
      <c r="I1104" s="613"/>
      <c r="J1104" s="613"/>
    </row>
    <row r="1105" spans="1:10" ht="12.75">
      <c r="A1105" s="630"/>
      <c r="B1105" s="442"/>
      <c r="C1105" s="629"/>
      <c r="D1105" s="362" t="s">
        <v>740</v>
      </c>
      <c r="E1105" s="352"/>
      <c r="F1105" s="350">
        <v>1226</v>
      </c>
      <c r="G1105" s="350"/>
      <c r="H1105" s="352"/>
      <c r="I1105" s="613"/>
      <c r="J1105" s="613"/>
    </row>
    <row r="1106" spans="1:10" ht="12.75">
      <c r="A1106" s="630"/>
      <c r="B1106" s="442"/>
      <c r="C1106" s="629"/>
      <c r="D1106" s="362" t="s">
        <v>453</v>
      </c>
      <c r="E1106" s="352">
        <v>97</v>
      </c>
      <c r="F1106" s="350">
        <v>100</v>
      </c>
      <c r="G1106" s="350"/>
      <c r="H1106" s="352"/>
      <c r="I1106" s="613"/>
      <c r="J1106" s="613"/>
    </row>
    <row r="1107" spans="1:10" ht="12.75">
      <c r="A1107" s="630"/>
      <c r="B1107" s="442"/>
      <c r="C1107" s="610" t="s">
        <v>826</v>
      </c>
      <c r="D1107" s="610"/>
      <c r="E1107" s="612">
        <f>SUM(E1108)</f>
        <v>70061</v>
      </c>
      <c r="F1107" s="612">
        <f>SUM(F1108)</f>
        <v>61007</v>
      </c>
      <c r="G1107" s="612">
        <f>SUM(G1108)</f>
        <v>65850</v>
      </c>
      <c r="H1107" s="612">
        <f>SUM(H1108)</f>
        <v>69344</v>
      </c>
      <c r="I1107" s="607"/>
      <c r="J1107" s="607"/>
    </row>
    <row r="1108" spans="1:10" ht="12.75">
      <c r="A1108" s="630"/>
      <c r="B1108" s="442"/>
      <c r="C1108" s="415" t="s">
        <v>288</v>
      </c>
      <c r="D1108" s="416" t="s">
        <v>5</v>
      </c>
      <c r="E1108" s="417">
        <f>SUM(E1109+E1113+E1118+E1125)</f>
        <v>70061</v>
      </c>
      <c r="F1108" s="417">
        <f>SUM(F1109+F1113+F1118+F1125)</f>
        <v>61007</v>
      </c>
      <c r="G1108" s="417">
        <f>SUM(G1109+G1113+G1118+G1125)</f>
        <v>65850</v>
      </c>
      <c r="H1108" s="417">
        <f>SUM(H1109+H1113+H1118+H1125)</f>
        <v>69344</v>
      </c>
      <c r="I1108" s="607"/>
      <c r="J1108" s="607"/>
    </row>
    <row r="1109" spans="1:13" ht="12.75">
      <c r="A1109" s="630"/>
      <c r="B1109" s="442"/>
      <c r="C1109" s="420" t="s">
        <v>369</v>
      </c>
      <c r="D1109" s="343" t="s">
        <v>513</v>
      </c>
      <c r="E1109" s="346">
        <f>SUM(E1110:E1112)</f>
        <v>47896</v>
      </c>
      <c r="F1109" s="346">
        <f>SUM(F1110:F1112)</f>
        <v>41000</v>
      </c>
      <c r="G1109" s="346">
        <v>44500</v>
      </c>
      <c r="H1109" s="346">
        <v>47000</v>
      </c>
      <c r="I1109" s="613"/>
      <c r="J1109" s="613"/>
      <c r="M1109" s="91"/>
    </row>
    <row r="1110" spans="1:13" ht="12.75">
      <c r="A1110" s="630"/>
      <c r="B1110" s="442"/>
      <c r="C1110" s="420"/>
      <c r="D1110" s="349" t="s">
        <v>514</v>
      </c>
      <c r="E1110" s="618">
        <v>41605</v>
      </c>
      <c r="F1110" s="352">
        <v>41000</v>
      </c>
      <c r="G1110" s="351"/>
      <c r="H1110" s="352"/>
      <c r="I1110" s="613"/>
      <c r="J1110" s="613"/>
      <c r="M1110" s="91"/>
    </row>
    <row r="1111" spans="1:13" ht="12.75">
      <c r="A1111" s="630"/>
      <c r="B1111" s="442"/>
      <c r="C1111" s="420"/>
      <c r="D1111" s="479" t="s">
        <v>721</v>
      </c>
      <c r="E1111" s="618">
        <v>5456</v>
      </c>
      <c r="F1111" s="352"/>
      <c r="G1111" s="351"/>
      <c r="H1111" s="352"/>
      <c r="I1111" s="613"/>
      <c r="J1111" s="613"/>
      <c r="M1111" s="91"/>
    </row>
    <row r="1112" spans="1:13" ht="12.75">
      <c r="A1112" s="630"/>
      <c r="B1112" s="442"/>
      <c r="C1112" s="420"/>
      <c r="D1112" s="479" t="s">
        <v>591</v>
      </c>
      <c r="E1112" s="618">
        <v>835</v>
      </c>
      <c r="F1112" s="352"/>
      <c r="G1112" s="351"/>
      <c r="H1112" s="352"/>
      <c r="I1112" s="613"/>
      <c r="J1112" s="613"/>
      <c r="M1112" s="91"/>
    </row>
    <row r="1113" spans="1:10" ht="12.75">
      <c r="A1113" s="630"/>
      <c r="B1113" s="442"/>
      <c r="C1113" s="420" t="s">
        <v>373</v>
      </c>
      <c r="D1113" s="343" t="s">
        <v>519</v>
      </c>
      <c r="E1113" s="357">
        <f>SUM(E1114:E1117)</f>
        <v>16699</v>
      </c>
      <c r="F1113" s="357">
        <f>SUM(F1114:F1117)</f>
        <v>14432</v>
      </c>
      <c r="G1113" s="357">
        <v>15664</v>
      </c>
      <c r="H1113" s="357">
        <v>16544</v>
      </c>
      <c r="I1113" s="613"/>
      <c r="J1113" s="613"/>
    </row>
    <row r="1114" spans="1:10" ht="12.75">
      <c r="A1114" s="630"/>
      <c r="B1114" s="442"/>
      <c r="C1114" s="420"/>
      <c r="D1114" s="479" t="s">
        <v>722</v>
      </c>
      <c r="E1114" s="479">
        <v>1622</v>
      </c>
      <c r="F1114" s="360">
        <v>2000</v>
      </c>
      <c r="G1114" s="359"/>
      <c r="H1114" s="360"/>
      <c r="I1114" s="613"/>
      <c r="J1114" s="613"/>
    </row>
    <row r="1115" spans="1:10" ht="12.75">
      <c r="A1115" s="630"/>
      <c r="B1115" s="442"/>
      <c r="C1115" s="420"/>
      <c r="D1115" s="479" t="s">
        <v>723</v>
      </c>
      <c r="E1115" s="479">
        <v>815</v>
      </c>
      <c r="F1115" s="360">
        <v>1600</v>
      </c>
      <c r="G1115" s="359"/>
      <c r="H1115" s="360"/>
      <c r="I1115" s="613"/>
      <c r="J1115" s="613"/>
    </row>
    <row r="1116" spans="1:10" ht="12.75">
      <c r="A1116" s="630"/>
      <c r="B1116" s="442"/>
      <c r="C1116" s="420"/>
      <c r="D1116" s="349" t="s">
        <v>724</v>
      </c>
      <c r="E1116" s="619">
        <v>2353</v>
      </c>
      <c r="F1116" s="360">
        <v>500</v>
      </c>
      <c r="G1116" s="359"/>
      <c r="H1116" s="360"/>
      <c r="I1116" s="613"/>
      <c r="J1116" s="613"/>
    </row>
    <row r="1117" spans="1:10" ht="12.75">
      <c r="A1117" s="630"/>
      <c r="B1117" s="442"/>
      <c r="C1117" s="420"/>
      <c r="D1117" s="362" t="s">
        <v>725</v>
      </c>
      <c r="E1117" s="618">
        <v>11909</v>
      </c>
      <c r="F1117" s="358">
        <v>10332</v>
      </c>
      <c r="G1117" s="363"/>
      <c r="H1117" s="358"/>
      <c r="I1117" s="613"/>
      <c r="J1117" s="613"/>
    </row>
    <row r="1118" spans="1:10" ht="12.75">
      <c r="A1118" s="630"/>
      <c r="B1118" s="442"/>
      <c r="C1118" s="420" t="s">
        <v>289</v>
      </c>
      <c r="D1118" s="343" t="s">
        <v>290</v>
      </c>
      <c r="E1118" s="357">
        <f>SUM(E1119:E1124)</f>
        <v>5377</v>
      </c>
      <c r="F1118" s="357">
        <f>SUM(F1120:F1124)</f>
        <v>5568</v>
      </c>
      <c r="G1118" s="357">
        <v>5686</v>
      </c>
      <c r="H1118" s="357">
        <v>5800</v>
      </c>
      <c r="I1118" s="613"/>
      <c r="J1118" s="613"/>
    </row>
    <row r="1119" spans="1:10" ht="12.75">
      <c r="A1119" s="630"/>
      <c r="B1119" s="442"/>
      <c r="C1119" s="420"/>
      <c r="D1119" s="479" t="s">
        <v>410</v>
      </c>
      <c r="E1119" s="360">
        <v>398</v>
      </c>
      <c r="F1119" s="357"/>
      <c r="G1119" s="357"/>
      <c r="H1119" s="357"/>
      <c r="I1119" s="613"/>
      <c r="J1119" s="613"/>
    </row>
    <row r="1120" spans="1:10" ht="12.75">
      <c r="A1120" s="630"/>
      <c r="B1120" s="442"/>
      <c r="C1120" s="420"/>
      <c r="D1120" s="362" t="s">
        <v>726</v>
      </c>
      <c r="E1120" s="352"/>
      <c r="F1120" s="350"/>
      <c r="G1120" s="351"/>
      <c r="H1120" s="352"/>
      <c r="I1120" s="613"/>
      <c r="J1120" s="613"/>
    </row>
    <row r="1121" spans="1:10" ht="12.75">
      <c r="A1121" s="630"/>
      <c r="B1121" s="442"/>
      <c r="C1121" s="420"/>
      <c r="D1121" s="362" t="s">
        <v>418</v>
      </c>
      <c r="E1121" s="352">
        <v>633</v>
      </c>
      <c r="F1121" s="350">
        <v>199</v>
      </c>
      <c r="G1121" s="351"/>
      <c r="H1121" s="352"/>
      <c r="I1121" s="613"/>
      <c r="J1121" s="613"/>
    </row>
    <row r="1122" spans="1:10" ht="12.75">
      <c r="A1122" s="630"/>
      <c r="B1122" s="442"/>
      <c r="C1122" s="420"/>
      <c r="D1122" s="362" t="s">
        <v>734</v>
      </c>
      <c r="E1122" s="352">
        <v>2807</v>
      </c>
      <c r="F1122" s="350">
        <v>4979</v>
      </c>
      <c r="G1122" s="351"/>
      <c r="H1122" s="352"/>
      <c r="I1122" s="613"/>
      <c r="J1122" s="613"/>
    </row>
    <row r="1123" spans="1:10" ht="12.75">
      <c r="A1123" s="630"/>
      <c r="B1123" s="442"/>
      <c r="C1123" s="420"/>
      <c r="D1123" s="362" t="s">
        <v>395</v>
      </c>
      <c r="E1123" s="352">
        <v>1049</v>
      </c>
      <c r="F1123" s="350">
        <v>200</v>
      </c>
      <c r="G1123" s="351"/>
      <c r="H1123" s="352"/>
      <c r="I1123" s="613"/>
      <c r="J1123" s="613"/>
    </row>
    <row r="1124" spans="1:10" ht="12.75">
      <c r="A1124" s="630"/>
      <c r="B1124" s="442"/>
      <c r="C1124" s="420"/>
      <c r="D1124" s="362" t="s">
        <v>444</v>
      </c>
      <c r="E1124" s="352">
        <v>490</v>
      </c>
      <c r="F1124" s="350">
        <v>190</v>
      </c>
      <c r="G1124" s="351"/>
      <c r="H1124" s="352"/>
      <c r="I1124" s="613"/>
      <c r="J1124" s="613"/>
    </row>
    <row r="1125" spans="1:10" ht="12.75">
      <c r="A1125" s="630"/>
      <c r="B1125" s="442"/>
      <c r="C1125" s="490" t="s">
        <v>488</v>
      </c>
      <c r="D1125" s="369" t="s">
        <v>739</v>
      </c>
      <c r="E1125" s="346">
        <f>SUM(E1126:E1127)</f>
        <v>89</v>
      </c>
      <c r="F1125" s="346">
        <f>SUM(F1126:F1127)</f>
        <v>7</v>
      </c>
      <c r="G1125" s="346">
        <f>SUM(G1126:G1127)</f>
        <v>0</v>
      </c>
      <c r="H1125" s="346">
        <f>SUM(H1126:H1127)</f>
        <v>0</v>
      </c>
      <c r="I1125" s="613"/>
      <c r="J1125" s="613"/>
    </row>
    <row r="1126" spans="1:10" ht="12.75">
      <c r="A1126" s="630"/>
      <c r="B1126" s="442"/>
      <c r="C1126" s="629"/>
      <c r="D1126" s="362" t="s">
        <v>756</v>
      </c>
      <c r="E1126" s="352"/>
      <c r="F1126" s="350"/>
      <c r="G1126" s="351"/>
      <c r="H1126" s="352"/>
      <c r="I1126" s="613"/>
      <c r="J1126" s="613"/>
    </row>
    <row r="1127" spans="1:10" ht="12.75">
      <c r="A1127" s="630"/>
      <c r="B1127" s="442"/>
      <c r="C1127" s="629"/>
      <c r="D1127" s="362" t="s">
        <v>453</v>
      </c>
      <c r="E1127" s="352">
        <v>89</v>
      </c>
      <c r="F1127" s="350">
        <v>7</v>
      </c>
      <c r="G1127" s="351"/>
      <c r="H1127" s="352"/>
      <c r="I1127" s="613"/>
      <c r="J1127" s="613"/>
    </row>
    <row r="1128" spans="1:10" ht="12.75">
      <c r="A1128" s="630"/>
      <c r="B1128" s="442"/>
      <c r="C1128" s="610" t="s">
        <v>827</v>
      </c>
      <c r="D1128" s="610"/>
      <c r="E1128" s="612">
        <f>SUM(E1129)</f>
        <v>23700</v>
      </c>
      <c r="F1128" s="612">
        <f>SUM(F1129)</f>
        <v>33380</v>
      </c>
      <c r="G1128" s="612">
        <f>SUM(G1129)</f>
        <v>33000</v>
      </c>
      <c r="H1128" s="612">
        <f>SUM(H1129)</f>
        <v>27000</v>
      </c>
      <c r="I1128" s="613"/>
      <c r="J1128" s="613"/>
    </row>
    <row r="1129" spans="1:10" ht="12.75">
      <c r="A1129" s="630"/>
      <c r="B1129" s="442"/>
      <c r="C1129" s="434" t="s">
        <v>744</v>
      </c>
      <c r="D1129" s="435" t="s">
        <v>739</v>
      </c>
      <c r="E1129" s="614">
        <f>SUM(E1130)</f>
        <v>23700</v>
      </c>
      <c r="F1129" s="614">
        <f>SUM(F1130)</f>
        <v>33380</v>
      </c>
      <c r="G1129" s="614">
        <f>SUM(G1130)</f>
        <v>33000</v>
      </c>
      <c r="H1129" s="614">
        <f>SUM(H1130)</f>
        <v>27000</v>
      </c>
      <c r="I1129" s="613"/>
      <c r="J1129" s="613"/>
    </row>
    <row r="1130" spans="1:10" ht="12.75">
      <c r="A1130" s="630"/>
      <c r="B1130" s="442"/>
      <c r="C1130" s="629"/>
      <c r="D1130" s="362" t="s">
        <v>828</v>
      </c>
      <c r="E1130" s="352">
        <v>23700</v>
      </c>
      <c r="F1130" s="350">
        <v>33380</v>
      </c>
      <c r="G1130" s="351">
        <v>33000</v>
      </c>
      <c r="H1130" s="352">
        <v>27000</v>
      </c>
      <c r="I1130" s="613"/>
      <c r="J1130" s="613"/>
    </row>
    <row r="1131" spans="1:10" ht="12.75">
      <c r="A1131" s="630"/>
      <c r="B1131" s="409" t="s">
        <v>816</v>
      </c>
      <c r="C1131" s="631" t="s">
        <v>829</v>
      </c>
      <c r="D1131" s="617"/>
      <c r="E1131" s="410">
        <f>SUM(E1132+E1156)</f>
        <v>0</v>
      </c>
      <c r="F1131" s="410">
        <f>SUM(F1132+F1156)</f>
        <v>94764</v>
      </c>
      <c r="G1131" s="410">
        <f>SUM(G1132+G1156)</f>
        <v>94168.54999999999</v>
      </c>
      <c r="H1131" s="410">
        <f>SUM(H1132+H1156)</f>
        <v>94291.78039999999</v>
      </c>
      <c r="I1131" s="607"/>
      <c r="J1131" s="607"/>
    </row>
    <row r="1132" spans="1:10" ht="12.75">
      <c r="A1132" s="630"/>
      <c r="B1132" s="442"/>
      <c r="C1132" s="610" t="s">
        <v>830</v>
      </c>
      <c r="D1132" s="610"/>
      <c r="E1132" s="612">
        <f>SUM(E1133)</f>
        <v>0</v>
      </c>
      <c r="F1132" s="612">
        <f>SUM(F1133)</f>
        <v>59855</v>
      </c>
      <c r="G1132" s="612">
        <f>SUM(G1133)</f>
        <v>60363.549999999996</v>
      </c>
      <c r="H1132" s="612">
        <f>SUM(H1133)</f>
        <v>60576.780399999996</v>
      </c>
      <c r="I1132" s="607"/>
      <c r="J1132" s="607"/>
    </row>
    <row r="1133" spans="1:8" ht="12.75">
      <c r="A1133" s="630"/>
      <c r="B1133" s="442"/>
      <c r="C1133" s="415" t="s">
        <v>288</v>
      </c>
      <c r="D1133" s="416" t="s">
        <v>5</v>
      </c>
      <c r="E1133" s="417">
        <f>SUM(E1134+E1138+E1143)</f>
        <v>0</v>
      </c>
      <c r="F1133" s="417">
        <f>SUM(F1134+F1138+F1143)</f>
        <v>59855</v>
      </c>
      <c r="G1133" s="417">
        <f>SUM(G1134+G1138+G1143)</f>
        <v>60363.549999999996</v>
      </c>
      <c r="H1133" s="417">
        <f>SUM(H1134+H1138+H1143)</f>
        <v>60576.780399999996</v>
      </c>
    </row>
    <row r="1134" spans="1:8" ht="12.75">
      <c r="A1134" s="630"/>
      <c r="B1134" s="442"/>
      <c r="C1134" s="420" t="s">
        <v>369</v>
      </c>
      <c r="D1134" s="343" t="s">
        <v>513</v>
      </c>
      <c r="E1134" s="346">
        <f>SUM(E1135:E1137)</f>
        <v>0</v>
      </c>
      <c r="F1134" s="346">
        <f>SUM(F1135:F1137)</f>
        <v>2000</v>
      </c>
      <c r="G1134" s="346">
        <f>SUM(G1135:G1137)</f>
        <v>2000</v>
      </c>
      <c r="H1134" s="346">
        <f>SUM(H1135:H1137)</f>
        <v>1900</v>
      </c>
    </row>
    <row r="1135" spans="1:8" ht="12.75">
      <c r="A1135" s="630"/>
      <c r="B1135" s="442"/>
      <c r="C1135" s="420"/>
      <c r="D1135" s="349" t="s">
        <v>514</v>
      </c>
      <c r="E1135" s="352"/>
      <c r="F1135" s="350">
        <v>0</v>
      </c>
      <c r="G1135" s="351">
        <v>0</v>
      </c>
      <c r="H1135" s="352">
        <v>0</v>
      </c>
    </row>
    <row r="1136" spans="1:8" ht="12.75">
      <c r="A1136" s="630"/>
      <c r="B1136" s="442"/>
      <c r="C1136" s="420"/>
      <c r="D1136" s="479" t="s">
        <v>721</v>
      </c>
      <c r="E1136" s="352"/>
      <c r="F1136" s="350">
        <v>0</v>
      </c>
      <c r="G1136" s="351">
        <v>0</v>
      </c>
      <c r="H1136" s="352">
        <v>0</v>
      </c>
    </row>
    <row r="1137" spans="1:8" ht="12.75">
      <c r="A1137" s="630"/>
      <c r="B1137" s="442"/>
      <c r="C1137" s="420"/>
      <c r="D1137" s="479" t="s">
        <v>591</v>
      </c>
      <c r="E1137" s="352"/>
      <c r="F1137" s="350">
        <v>2000</v>
      </c>
      <c r="G1137" s="351">
        <v>2000</v>
      </c>
      <c r="H1137" s="352">
        <v>1900</v>
      </c>
    </row>
    <row r="1138" spans="1:8" ht="12.75">
      <c r="A1138" s="630"/>
      <c r="B1138" s="442"/>
      <c r="C1138" s="420" t="s">
        <v>373</v>
      </c>
      <c r="D1138" s="343" t="s">
        <v>519</v>
      </c>
      <c r="E1138" s="357">
        <f>SUM(E1139:E1142)</f>
        <v>0</v>
      </c>
      <c r="F1138" s="357">
        <f>SUM(F1139:F1142)</f>
        <v>954</v>
      </c>
      <c r="G1138" s="357">
        <f>SUM(G1139:G1142)</f>
        <v>963.54</v>
      </c>
      <c r="H1138" s="357">
        <f>SUM(H1139:H1142)</f>
        <v>973.1754000000001</v>
      </c>
    </row>
    <row r="1139" spans="1:8" ht="12.75">
      <c r="A1139" s="630"/>
      <c r="B1139" s="442"/>
      <c r="C1139" s="420"/>
      <c r="D1139" s="479" t="s">
        <v>722</v>
      </c>
      <c r="E1139" s="352"/>
      <c r="F1139" s="358">
        <v>200</v>
      </c>
      <c r="G1139" s="359">
        <f>(F1139*1.01)</f>
        <v>202</v>
      </c>
      <c r="H1139" s="360">
        <f>(G1139*1.01)</f>
        <v>204.02</v>
      </c>
    </row>
    <row r="1140" spans="1:8" ht="12.75">
      <c r="A1140" s="630"/>
      <c r="B1140" s="442"/>
      <c r="C1140" s="420"/>
      <c r="D1140" s="479" t="s">
        <v>723</v>
      </c>
      <c r="E1140" s="352"/>
      <c r="F1140" s="358">
        <v>100</v>
      </c>
      <c r="G1140" s="359">
        <f>(F1140*1.01)</f>
        <v>101</v>
      </c>
      <c r="H1140" s="360">
        <f>(G1140*1.01)</f>
        <v>102.01</v>
      </c>
    </row>
    <row r="1141" spans="1:8" ht="12.75">
      <c r="A1141" s="630"/>
      <c r="B1141" s="442"/>
      <c r="C1141" s="420"/>
      <c r="D1141" s="349" t="s">
        <v>724</v>
      </c>
      <c r="E1141" s="352"/>
      <c r="F1141" s="358">
        <v>254</v>
      </c>
      <c r="G1141" s="359">
        <f>(F1141*1.01)</f>
        <v>256.54</v>
      </c>
      <c r="H1141" s="360">
        <f>(G1141*1.01)</f>
        <v>259.10540000000003</v>
      </c>
    </row>
    <row r="1142" spans="1:8" ht="12.75">
      <c r="A1142" s="630"/>
      <c r="B1142" s="442"/>
      <c r="C1142" s="420"/>
      <c r="D1142" s="362" t="s">
        <v>725</v>
      </c>
      <c r="E1142" s="352"/>
      <c r="F1142" s="358">
        <v>400</v>
      </c>
      <c r="G1142" s="359">
        <f>(F1142*1.01)</f>
        <v>404</v>
      </c>
      <c r="H1142" s="360">
        <f>(G1142*1.01)</f>
        <v>408.04</v>
      </c>
    </row>
    <row r="1143" spans="1:8" ht="12.75">
      <c r="A1143" s="630"/>
      <c r="B1143" s="442"/>
      <c r="C1143" s="420" t="s">
        <v>289</v>
      </c>
      <c r="D1143" s="343" t="s">
        <v>290</v>
      </c>
      <c r="E1143" s="357">
        <f>SUM(E1144:E1155)</f>
        <v>0</v>
      </c>
      <c r="F1143" s="357">
        <f>SUM(F1144:F1155)</f>
        <v>56901</v>
      </c>
      <c r="G1143" s="357">
        <f>SUM(G1144:G1155)</f>
        <v>57400.009999999995</v>
      </c>
      <c r="H1143" s="357">
        <f>SUM(H1144:H1155)</f>
        <v>57703.604999999996</v>
      </c>
    </row>
    <row r="1144" spans="1:8" ht="12.75">
      <c r="A1144" s="630"/>
      <c r="B1144" s="442"/>
      <c r="C1144" s="421"/>
      <c r="D1144" s="362" t="s">
        <v>410</v>
      </c>
      <c r="E1144" s="352"/>
      <c r="F1144" s="350">
        <v>23851</v>
      </c>
      <c r="G1144" s="360">
        <f>(F1144*1.01)</f>
        <v>24089.51</v>
      </c>
      <c r="H1144" s="360">
        <v>24330</v>
      </c>
    </row>
    <row r="1145" spans="1:8" ht="12.75">
      <c r="A1145" s="630"/>
      <c r="B1145" s="442"/>
      <c r="C1145" s="421"/>
      <c r="D1145" s="362" t="s">
        <v>726</v>
      </c>
      <c r="E1145" s="352"/>
      <c r="F1145" s="350">
        <v>2000</v>
      </c>
      <c r="G1145" s="360">
        <f>(F1145*1.01)</f>
        <v>2020</v>
      </c>
      <c r="H1145" s="360">
        <f>(G1145*1.01)</f>
        <v>2040.2</v>
      </c>
    </row>
    <row r="1146" spans="1:8" ht="12.75">
      <c r="A1146" s="630"/>
      <c r="B1146" s="442"/>
      <c r="C1146" s="421"/>
      <c r="D1146" s="362" t="s">
        <v>414</v>
      </c>
      <c r="E1146" s="352"/>
      <c r="F1146" s="350">
        <v>3000</v>
      </c>
      <c r="G1146" s="360">
        <f>(F1146*1.01)</f>
        <v>3030</v>
      </c>
      <c r="H1146" s="360">
        <f>(G1146*1.01)</f>
        <v>3060.3</v>
      </c>
    </row>
    <row r="1147" spans="1:8" ht="12.75">
      <c r="A1147" s="630"/>
      <c r="B1147" s="442"/>
      <c r="C1147" s="421"/>
      <c r="D1147" s="362" t="s">
        <v>415</v>
      </c>
      <c r="E1147" s="352"/>
      <c r="F1147" s="366">
        <v>3000</v>
      </c>
      <c r="G1147" s="360">
        <f>(F1147*1.01)</f>
        <v>3030</v>
      </c>
      <c r="H1147" s="360">
        <f>(G1147*1.01)</f>
        <v>3060.3</v>
      </c>
    </row>
    <row r="1148" spans="1:8" ht="12.75">
      <c r="A1148" s="630"/>
      <c r="B1148" s="442"/>
      <c r="C1148" s="421"/>
      <c r="D1148" s="362" t="s">
        <v>418</v>
      </c>
      <c r="E1148" s="352"/>
      <c r="F1148" s="350">
        <v>3000</v>
      </c>
      <c r="G1148" s="360">
        <f>(F1148*1.01)</f>
        <v>3030</v>
      </c>
      <c r="H1148" s="360">
        <f>(G1148*1.01)</f>
        <v>3060.3</v>
      </c>
    </row>
    <row r="1149" spans="1:8" ht="12.75">
      <c r="A1149" s="630"/>
      <c r="B1149" s="442"/>
      <c r="C1149" s="421"/>
      <c r="D1149" s="362" t="s">
        <v>728</v>
      </c>
      <c r="E1149" s="352"/>
      <c r="F1149" s="350">
        <v>3000</v>
      </c>
      <c r="G1149" s="360">
        <f>(F1149*1.01)</f>
        <v>3030</v>
      </c>
      <c r="H1149" s="360">
        <f>(G1149*1.01)</f>
        <v>3060.3</v>
      </c>
    </row>
    <row r="1150" spans="1:8" ht="12.75">
      <c r="A1150" s="630"/>
      <c r="B1150" s="442"/>
      <c r="C1150" s="421"/>
      <c r="D1150" s="349" t="s">
        <v>732</v>
      </c>
      <c r="E1150" s="352"/>
      <c r="F1150" s="358">
        <v>1000</v>
      </c>
      <c r="G1150" s="360">
        <f>(F1150*1.01)</f>
        <v>1010</v>
      </c>
      <c r="H1150" s="360">
        <f>(G1150*1.01)</f>
        <v>1020.1</v>
      </c>
    </row>
    <row r="1151" spans="1:8" ht="12.75">
      <c r="A1151" s="630"/>
      <c r="B1151" s="442"/>
      <c r="C1151" s="421"/>
      <c r="D1151" s="362" t="s">
        <v>734</v>
      </c>
      <c r="E1151" s="352"/>
      <c r="F1151" s="350">
        <v>9000</v>
      </c>
      <c r="G1151" s="352">
        <f>(F1151*1.01)</f>
        <v>9090</v>
      </c>
      <c r="H1151" s="352">
        <f>(G1151*1.01)</f>
        <v>9180.9</v>
      </c>
    </row>
    <row r="1152" spans="1:8" ht="12.75">
      <c r="A1152" s="630"/>
      <c r="B1152" s="442"/>
      <c r="C1152" s="421"/>
      <c r="D1152" s="362" t="s">
        <v>736</v>
      </c>
      <c r="E1152" s="352"/>
      <c r="F1152" s="350">
        <v>1000</v>
      </c>
      <c r="G1152" s="360">
        <f>(F1152*1.01)</f>
        <v>1010</v>
      </c>
      <c r="H1152" s="360">
        <f>(G1152*1.01)</f>
        <v>1020.1</v>
      </c>
    </row>
    <row r="1153" spans="1:8" ht="12.75">
      <c r="A1153" s="630"/>
      <c r="B1153" s="442"/>
      <c r="C1153" s="421"/>
      <c r="D1153" s="362" t="s">
        <v>440</v>
      </c>
      <c r="E1153" s="352"/>
      <c r="F1153" s="350">
        <v>1000</v>
      </c>
      <c r="G1153" s="360">
        <f>(F1153*1.01)</f>
        <v>1010</v>
      </c>
      <c r="H1153" s="360">
        <f>(G1153*1.01)</f>
        <v>1020.1</v>
      </c>
    </row>
    <row r="1154" spans="1:8" ht="12.75">
      <c r="A1154" s="630"/>
      <c r="B1154" s="442"/>
      <c r="C1154" s="421"/>
      <c r="D1154" s="362" t="s">
        <v>444</v>
      </c>
      <c r="E1154" s="352"/>
      <c r="F1154" s="350">
        <v>50</v>
      </c>
      <c r="G1154" s="360">
        <f>(F1154*1.01)</f>
        <v>50.5</v>
      </c>
      <c r="H1154" s="360">
        <f>(G1154*1.01)</f>
        <v>51.005</v>
      </c>
    </row>
    <row r="1155" spans="1:8" ht="12.75">
      <c r="A1155" s="630"/>
      <c r="B1155" s="442"/>
      <c r="C1155" s="421"/>
      <c r="D1155" s="362" t="s">
        <v>831</v>
      </c>
      <c r="E1155" s="352"/>
      <c r="F1155" s="350">
        <v>7000</v>
      </c>
      <c r="G1155" s="351">
        <v>7000</v>
      </c>
      <c r="H1155" s="352">
        <v>6800</v>
      </c>
    </row>
    <row r="1156" spans="1:10" ht="12.75">
      <c r="A1156" s="630"/>
      <c r="B1156" s="442"/>
      <c r="C1156" s="610" t="s">
        <v>832</v>
      </c>
      <c r="D1156" s="610"/>
      <c r="E1156" s="612">
        <f>SUM(E1157)</f>
        <v>0</v>
      </c>
      <c r="F1156" s="612">
        <f>SUM(F1157)</f>
        <v>34909</v>
      </c>
      <c r="G1156" s="612">
        <f>SUM(G1157)</f>
        <v>33805</v>
      </c>
      <c r="H1156" s="612">
        <f>SUM(H1157)</f>
        <v>33715</v>
      </c>
      <c r="I1156" s="607"/>
      <c r="J1156" s="607"/>
    </row>
    <row r="1157" spans="1:8" ht="12.75">
      <c r="A1157" s="630"/>
      <c r="B1157" s="442"/>
      <c r="C1157" s="415" t="s">
        <v>288</v>
      </c>
      <c r="D1157" s="416" t="s">
        <v>5</v>
      </c>
      <c r="E1157" s="417">
        <f>SUM(E1158+E1162+E1167)</f>
        <v>0</v>
      </c>
      <c r="F1157" s="417">
        <f>SUM(F1158+F1162+F1167)</f>
        <v>34909</v>
      </c>
      <c r="G1157" s="417">
        <f>SUM(G1158+G1162+G1167)</f>
        <v>33805</v>
      </c>
      <c r="H1157" s="417">
        <f>SUM(H1158+H1162+H1167)</f>
        <v>33715</v>
      </c>
    </row>
    <row r="1158" spans="1:8" ht="12.75">
      <c r="A1158" s="630"/>
      <c r="B1158" s="442"/>
      <c r="C1158" s="420" t="s">
        <v>369</v>
      </c>
      <c r="D1158" s="343" t="s">
        <v>513</v>
      </c>
      <c r="E1158" s="346">
        <f>SUM(E1159:E1161)</f>
        <v>0</v>
      </c>
      <c r="F1158" s="346">
        <f>SUM(F1159:F1161)</f>
        <v>0</v>
      </c>
      <c r="G1158" s="346">
        <f>SUM(G1159:G1161)</f>
        <v>0</v>
      </c>
      <c r="H1158" s="346">
        <f>SUM(H1159:H1161)</f>
        <v>0</v>
      </c>
    </row>
    <row r="1159" spans="1:8" ht="12.75">
      <c r="A1159" s="630"/>
      <c r="B1159" s="442"/>
      <c r="C1159" s="420"/>
      <c r="D1159" s="349" t="s">
        <v>514</v>
      </c>
      <c r="E1159" s="352"/>
      <c r="F1159" s="350"/>
      <c r="G1159" s="351"/>
      <c r="H1159" s="352"/>
    </row>
    <row r="1160" spans="1:8" ht="12.75">
      <c r="A1160" s="630"/>
      <c r="B1160" s="442"/>
      <c r="C1160" s="420"/>
      <c r="D1160" s="479" t="s">
        <v>721</v>
      </c>
      <c r="E1160" s="352"/>
      <c r="F1160" s="350"/>
      <c r="G1160" s="351"/>
      <c r="H1160" s="352"/>
    </row>
    <row r="1161" spans="1:8" ht="12.75">
      <c r="A1161" s="630"/>
      <c r="B1161" s="442"/>
      <c r="C1161" s="420"/>
      <c r="D1161" s="479" t="s">
        <v>591</v>
      </c>
      <c r="E1161" s="352"/>
      <c r="F1161" s="350"/>
      <c r="G1161" s="351"/>
      <c r="H1161" s="352"/>
    </row>
    <row r="1162" spans="1:8" ht="12.75">
      <c r="A1162" s="630"/>
      <c r="B1162" s="442"/>
      <c r="C1162" s="420" t="s">
        <v>373</v>
      </c>
      <c r="D1162" s="343" t="s">
        <v>519</v>
      </c>
      <c r="E1162" s="357">
        <f>SUM(E1163:E1166)</f>
        <v>0</v>
      </c>
      <c r="F1162" s="357">
        <f>SUM(F1163:F1166)</f>
        <v>0</v>
      </c>
      <c r="G1162" s="357">
        <f>SUM(G1163:G1166)</f>
        <v>0</v>
      </c>
      <c r="H1162" s="357">
        <f>SUM(H1163:H1166)</f>
        <v>0</v>
      </c>
    </row>
    <row r="1163" spans="1:8" ht="12.75">
      <c r="A1163" s="630"/>
      <c r="B1163" s="442"/>
      <c r="C1163" s="420"/>
      <c r="D1163" s="479" t="s">
        <v>722</v>
      </c>
      <c r="E1163" s="352"/>
      <c r="F1163" s="358"/>
      <c r="G1163" s="359"/>
      <c r="H1163" s="360"/>
    </row>
    <row r="1164" spans="1:8" ht="12.75">
      <c r="A1164" s="630"/>
      <c r="B1164" s="442"/>
      <c r="C1164" s="420"/>
      <c r="D1164" s="479" t="s">
        <v>723</v>
      </c>
      <c r="E1164" s="352"/>
      <c r="F1164" s="358"/>
      <c r="G1164" s="359"/>
      <c r="H1164" s="360"/>
    </row>
    <row r="1165" spans="1:8" ht="12.75">
      <c r="A1165" s="630"/>
      <c r="B1165" s="442"/>
      <c r="C1165" s="420"/>
      <c r="D1165" s="349" t="s">
        <v>724</v>
      </c>
      <c r="E1165" s="352"/>
      <c r="F1165" s="358"/>
      <c r="G1165" s="359"/>
      <c r="H1165" s="360"/>
    </row>
    <row r="1166" spans="1:8" ht="12.75">
      <c r="A1166" s="630"/>
      <c r="B1166" s="442"/>
      <c r="C1166" s="420"/>
      <c r="D1166" s="362" t="s">
        <v>725</v>
      </c>
      <c r="E1166" s="352"/>
      <c r="F1166" s="358"/>
      <c r="G1166" s="359"/>
      <c r="H1166" s="360"/>
    </row>
    <row r="1167" spans="1:8" ht="12.75">
      <c r="A1167" s="630"/>
      <c r="B1167" s="442"/>
      <c r="C1167" s="420" t="s">
        <v>289</v>
      </c>
      <c r="D1167" s="343" t="s">
        <v>290</v>
      </c>
      <c r="E1167" s="357">
        <f>SUM(E1168:E1173)</f>
        <v>0</v>
      </c>
      <c r="F1167" s="357">
        <f>SUM(F1168:F1173)</f>
        <v>34909</v>
      </c>
      <c r="G1167" s="357">
        <v>33805</v>
      </c>
      <c r="H1167" s="357">
        <v>33715</v>
      </c>
    </row>
    <row r="1168" spans="1:8" ht="12.75">
      <c r="A1168" s="630"/>
      <c r="B1168" s="442"/>
      <c r="C1168" s="421"/>
      <c r="D1168" s="362" t="s">
        <v>410</v>
      </c>
      <c r="E1168" s="352"/>
      <c r="F1168" s="350">
        <v>10000</v>
      </c>
      <c r="G1168" s="360"/>
      <c r="H1168" s="360"/>
    </row>
    <row r="1169" spans="1:8" ht="12.75">
      <c r="A1169" s="630"/>
      <c r="B1169" s="442"/>
      <c r="C1169" s="421"/>
      <c r="D1169" s="362" t="s">
        <v>726</v>
      </c>
      <c r="E1169" s="352"/>
      <c r="F1169" s="350">
        <v>4000</v>
      </c>
      <c r="G1169" s="360"/>
      <c r="H1169" s="360"/>
    </row>
    <row r="1170" spans="1:8" ht="12.75">
      <c r="A1170" s="630"/>
      <c r="B1170" s="442"/>
      <c r="C1170" s="421"/>
      <c r="D1170" s="362" t="s">
        <v>412</v>
      </c>
      <c r="E1170" s="352"/>
      <c r="F1170" s="350">
        <v>500</v>
      </c>
      <c r="G1170" s="360"/>
      <c r="H1170" s="360"/>
    </row>
    <row r="1171" spans="1:8" ht="12.75">
      <c r="A1171" s="630"/>
      <c r="B1171" s="442"/>
      <c r="C1171" s="421"/>
      <c r="D1171" s="362" t="s">
        <v>418</v>
      </c>
      <c r="E1171" s="352"/>
      <c r="F1171" s="350">
        <v>400</v>
      </c>
      <c r="G1171" s="360"/>
      <c r="H1171" s="360"/>
    </row>
    <row r="1172" spans="1:8" ht="12.75">
      <c r="A1172" s="630"/>
      <c r="B1172" s="442"/>
      <c r="C1172" s="421"/>
      <c r="D1172" s="362" t="s">
        <v>728</v>
      </c>
      <c r="E1172" s="352"/>
      <c r="F1172" s="350">
        <v>9</v>
      </c>
      <c r="G1172" s="360"/>
      <c r="H1172" s="360"/>
    </row>
    <row r="1173" spans="1:8" ht="12.75">
      <c r="A1173" s="630"/>
      <c r="B1173" s="442"/>
      <c r="C1173" s="421"/>
      <c r="D1173" s="362" t="s">
        <v>833</v>
      </c>
      <c r="E1173" s="352"/>
      <c r="F1173" s="350">
        <v>20000</v>
      </c>
      <c r="G1173" s="351"/>
      <c r="H1173" s="352"/>
    </row>
    <row r="1174" spans="1:10" ht="12.75">
      <c r="A1174" s="630"/>
      <c r="B1174" s="633" t="s">
        <v>834</v>
      </c>
      <c r="C1174" s="409" t="s">
        <v>835</v>
      </c>
      <c r="D1174" s="409"/>
      <c r="E1174" s="411">
        <f>SUM(E1175+E1219+E1222)</f>
        <v>599519</v>
      </c>
      <c r="F1174" s="411">
        <f>SUM(F1175+F1219+F1222)</f>
        <v>632209</v>
      </c>
      <c r="G1174" s="411">
        <f>SUM(G1175+G1219+G1222)</f>
        <v>646056</v>
      </c>
      <c r="H1174" s="411">
        <f>SUM(H1175+H1219+H1222)</f>
        <v>616103</v>
      </c>
      <c r="I1174" s="613"/>
      <c r="J1174" s="613"/>
    </row>
    <row r="1175" spans="1:8" ht="12.75">
      <c r="A1175" s="630"/>
      <c r="B1175" s="442"/>
      <c r="C1175" s="634" t="s">
        <v>836</v>
      </c>
      <c r="D1175" s="634"/>
      <c r="E1175" s="612">
        <f>SUM(E1176+E1217)</f>
        <v>501464</v>
      </c>
      <c r="F1175" s="612">
        <f>SUM(F1176+F1217)</f>
        <v>477196</v>
      </c>
      <c r="G1175" s="612">
        <f>SUM(G1176)</f>
        <v>501056</v>
      </c>
      <c r="H1175" s="612">
        <f>SUM(H1176)</f>
        <v>526103</v>
      </c>
    </row>
    <row r="1176" spans="1:8" ht="12.75">
      <c r="A1176" s="630"/>
      <c r="B1176" s="442"/>
      <c r="C1176" s="635" t="s">
        <v>288</v>
      </c>
      <c r="D1176" s="416" t="s">
        <v>5</v>
      </c>
      <c r="E1176" s="417">
        <f>SUM(E1177+E1181+E1186+E1214)</f>
        <v>497464</v>
      </c>
      <c r="F1176" s="417">
        <f>SUM(F1177+F1181+F1186+F1214)</f>
        <v>477196</v>
      </c>
      <c r="G1176" s="417">
        <f>SUM(G1177+G1181+G1186+G1214)</f>
        <v>501056</v>
      </c>
      <c r="H1176" s="417">
        <f>SUM(H1177+H1181+H1186+H1214)</f>
        <v>526103</v>
      </c>
    </row>
    <row r="1177" spans="1:8" ht="12.75">
      <c r="A1177" s="630"/>
      <c r="B1177" s="442"/>
      <c r="C1177" s="342" t="s">
        <v>369</v>
      </c>
      <c r="D1177" s="343" t="s">
        <v>513</v>
      </c>
      <c r="E1177" s="346">
        <f>SUM(E1178:E1180)</f>
        <v>332952</v>
      </c>
      <c r="F1177" s="346">
        <f>SUM(F1178:F1180)</f>
        <v>321120</v>
      </c>
      <c r="G1177" s="346">
        <v>337176</v>
      </c>
      <c r="H1177" s="346">
        <v>354034</v>
      </c>
    </row>
    <row r="1178" spans="1:8" ht="12.75">
      <c r="A1178" s="630"/>
      <c r="B1178" s="442"/>
      <c r="C1178" s="342"/>
      <c r="D1178" s="349" t="s">
        <v>514</v>
      </c>
      <c r="E1178" s="352">
        <v>286821</v>
      </c>
      <c r="F1178" s="352">
        <v>300120</v>
      </c>
      <c r="G1178" s="351"/>
      <c r="H1178" s="352"/>
    </row>
    <row r="1179" spans="1:8" ht="12.75">
      <c r="A1179" s="630"/>
      <c r="B1179" s="442"/>
      <c r="C1179" s="342"/>
      <c r="D1179" s="479" t="s">
        <v>721</v>
      </c>
      <c r="E1179" s="352">
        <v>45374</v>
      </c>
      <c r="F1179" s="352">
        <v>18000</v>
      </c>
      <c r="G1179" s="351"/>
      <c r="H1179" s="352"/>
    </row>
    <row r="1180" spans="1:8" ht="12.75">
      <c r="A1180" s="630"/>
      <c r="B1180" s="442"/>
      <c r="C1180" s="342"/>
      <c r="D1180" s="479" t="s">
        <v>591</v>
      </c>
      <c r="E1180" s="352">
        <v>757</v>
      </c>
      <c r="F1180" s="352">
        <v>3000</v>
      </c>
      <c r="G1180" s="351"/>
      <c r="H1180" s="352"/>
    </row>
    <row r="1181" spans="1:8" ht="12.75">
      <c r="A1181" s="630"/>
      <c r="B1181" s="442"/>
      <c r="C1181" s="342" t="s">
        <v>373</v>
      </c>
      <c r="D1181" s="343" t="s">
        <v>519</v>
      </c>
      <c r="E1181" s="357">
        <f>SUM(E1182:E1185)</f>
        <v>115369</v>
      </c>
      <c r="F1181" s="357">
        <f>SUM(F1182:F1185)</f>
        <v>113003</v>
      </c>
      <c r="G1181" s="357">
        <v>118653</v>
      </c>
      <c r="H1181" s="357">
        <v>124585</v>
      </c>
    </row>
    <row r="1182" spans="1:8" ht="12.75">
      <c r="A1182" s="630"/>
      <c r="B1182" s="442"/>
      <c r="C1182" s="342"/>
      <c r="D1182" s="479" t="s">
        <v>722</v>
      </c>
      <c r="E1182" s="360">
        <v>18696</v>
      </c>
      <c r="F1182" s="360">
        <v>19101</v>
      </c>
      <c r="G1182" s="359"/>
      <c r="H1182" s="360"/>
    </row>
    <row r="1183" spans="1:8" ht="12.75">
      <c r="A1183" s="630"/>
      <c r="B1183" s="442"/>
      <c r="C1183" s="342"/>
      <c r="D1183" s="479" t="s">
        <v>723</v>
      </c>
      <c r="E1183" s="360">
        <v>2252</v>
      </c>
      <c r="F1183" s="360">
        <v>3000</v>
      </c>
      <c r="G1183" s="359"/>
      <c r="H1183" s="360"/>
    </row>
    <row r="1184" spans="1:8" ht="12.75">
      <c r="A1184" s="630"/>
      <c r="B1184" s="442"/>
      <c r="C1184" s="342"/>
      <c r="D1184" s="349" t="s">
        <v>724</v>
      </c>
      <c r="E1184" s="360">
        <v>11860</v>
      </c>
      <c r="F1184" s="360">
        <v>10000</v>
      </c>
      <c r="G1184" s="359"/>
      <c r="H1184" s="360"/>
    </row>
    <row r="1185" spans="1:8" ht="12.75">
      <c r="A1185" s="630"/>
      <c r="B1185" s="442"/>
      <c r="C1185" s="342"/>
      <c r="D1185" s="362" t="s">
        <v>725</v>
      </c>
      <c r="E1185" s="358">
        <v>82561</v>
      </c>
      <c r="F1185" s="358">
        <v>80902</v>
      </c>
      <c r="G1185" s="363"/>
      <c r="H1185" s="358"/>
    </row>
    <row r="1186" spans="1:8" ht="12.75">
      <c r="A1186" s="630"/>
      <c r="B1186" s="442"/>
      <c r="C1186" s="342" t="s">
        <v>289</v>
      </c>
      <c r="D1186" s="343" t="s">
        <v>290</v>
      </c>
      <c r="E1186" s="357">
        <f>SUM(E1187:E1213)</f>
        <v>47720</v>
      </c>
      <c r="F1186" s="357">
        <f>SUM(F1187:F1213)</f>
        <v>38873</v>
      </c>
      <c r="G1186" s="357">
        <v>40817</v>
      </c>
      <c r="H1186" s="357">
        <v>42854</v>
      </c>
    </row>
    <row r="1187" spans="1:8" ht="12.75">
      <c r="A1187" s="630"/>
      <c r="B1187" s="442"/>
      <c r="C1187" s="636"/>
      <c r="D1187" s="615" t="s">
        <v>837</v>
      </c>
      <c r="E1187" s="352">
        <v>332</v>
      </c>
      <c r="F1187" s="352"/>
      <c r="G1187" s="346"/>
      <c r="H1187" s="346"/>
    </row>
    <row r="1188" spans="1:8" ht="12.75">
      <c r="A1188" s="630"/>
      <c r="B1188" s="442"/>
      <c r="C1188" s="636"/>
      <c r="D1188" s="615" t="s">
        <v>838</v>
      </c>
      <c r="E1188" s="352">
        <v>23</v>
      </c>
      <c r="F1188" s="352"/>
      <c r="G1188" s="346"/>
      <c r="H1188" s="346"/>
    </row>
    <row r="1189" spans="1:8" ht="12.75">
      <c r="A1189" s="630"/>
      <c r="B1189" s="442"/>
      <c r="C1189" s="636"/>
      <c r="D1189" s="362" t="s">
        <v>410</v>
      </c>
      <c r="E1189" s="352">
        <v>19439</v>
      </c>
      <c r="F1189" s="351">
        <v>20000</v>
      </c>
      <c r="G1189" s="351"/>
      <c r="H1189" s="352"/>
    </row>
    <row r="1190" spans="1:8" ht="12.75">
      <c r="A1190" s="630"/>
      <c r="B1190" s="442"/>
      <c r="C1190" s="636"/>
      <c r="D1190" s="362" t="s">
        <v>726</v>
      </c>
      <c r="E1190" s="352">
        <v>610</v>
      </c>
      <c r="F1190" s="351">
        <v>500</v>
      </c>
      <c r="G1190" s="351"/>
      <c r="H1190" s="352"/>
    </row>
    <row r="1191" spans="1:8" ht="12.75">
      <c r="A1191" s="630"/>
      <c r="B1191" s="442"/>
      <c r="C1191" s="636"/>
      <c r="D1191" s="362" t="s">
        <v>412</v>
      </c>
      <c r="E1191" s="352">
        <v>1339</v>
      </c>
      <c r="F1191" s="351">
        <v>1200</v>
      </c>
      <c r="G1191" s="351"/>
      <c r="H1191" s="352"/>
    </row>
    <row r="1192" spans="1:8" ht="12.75">
      <c r="A1192" s="630"/>
      <c r="B1192" s="442"/>
      <c r="C1192" s="636"/>
      <c r="D1192" s="362" t="s">
        <v>414</v>
      </c>
      <c r="E1192" s="352">
        <v>1681</v>
      </c>
      <c r="F1192" s="351">
        <v>273</v>
      </c>
      <c r="G1192" s="351"/>
      <c r="H1192" s="352"/>
    </row>
    <row r="1193" spans="1:8" ht="12.75">
      <c r="A1193" s="630"/>
      <c r="B1193" s="442"/>
      <c r="C1193" s="636"/>
      <c r="D1193" s="362" t="s">
        <v>415</v>
      </c>
      <c r="E1193" s="352">
        <v>816</v>
      </c>
      <c r="F1193" s="351"/>
      <c r="G1193" s="351"/>
      <c r="H1193" s="352"/>
    </row>
    <row r="1194" spans="1:8" ht="12.75">
      <c r="A1194" s="630"/>
      <c r="B1194" s="442"/>
      <c r="C1194" s="636"/>
      <c r="D1194" s="362" t="s">
        <v>750</v>
      </c>
      <c r="E1194" s="352"/>
      <c r="F1194" s="351"/>
      <c r="G1194" s="351"/>
      <c r="H1194" s="352"/>
    </row>
    <row r="1195" spans="1:8" ht="12.75">
      <c r="A1195" s="630"/>
      <c r="B1195" s="442"/>
      <c r="C1195" s="636"/>
      <c r="D1195" s="362" t="s">
        <v>727</v>
      </c>
      <c r="E1195" s="352">
        <v>2761</v>
      </c>
      <c r="F1195" s="351"/>
      <c r="G1195" s="351"/>
      <c r="H1195" s="352"/>
    </row>
    <row r="1196" spans="1:8" ht="12.75">
      <c r="A1196" s="630"/>
      <c r="B1196" s="442"/>
      <c r="C1196" s="636"/>
      <c r="D1196" s="362" t="s">
        <v>418</v>
      </c>
      <c r="E1196" s="352">
        <v>1517</v>
      </c>
      <c r="F1196" s="351">
        <v>1000</v>
      </c>
      <c r="G1196" s="351"/>
      <c r="H1196" s="352"/>
    </row>
    <row r="1197" spans="1:8" ht="12.75">
      <c r="A1197" s="630"/>
      <c r="B1197" s="442"/>
      <c r="C1197" s="636"/>
      <c r="D1197" s="362" t="s">
        <v>728</v>
      </c>
      <c r="E1197" s="352">
        <v>1012</v>
      </c>
      <c r="F1197" s="351">
        <v>500</v>
      </c>
      <c r="G1197" s="351"/>
      <c r="H1197" s="352"/>
    </row>
    <row r="1198" spans="1:8" ht="12.75">
      <c r="A1198" s="630"/>
      <c r="B1198" s="442"/>
      <c r="C1198" s="636"/>
      <c r="D1198" s="362" t="s">
        <v>729</v>
      </c>
      <c r="E1198" s="352">
        <v>107</v>
      </c>
      <c r="F1198" s="352">
        <v>100</v>
      </c>
      <c r="G1198" s="351"/>
      <c r="H1198" s="352"/>
    </row>
    <row r="1199" spans="1:8" ht="12.75">
      <c r="A1199" s="630"/>
      <c r="B1199" s="442"/>
      <c r="C1199" s="636"/>
      <c r="D1199" s="362" t="s">
        <v>751</v>
      </c>
      <c r="E1199" s="352">
        <v>1239</v>
      </c>
      <c r="F1199" s="352">
        <v>100</v>
      </c>
      <c r="G1199" s="351"/>
      <c r="H1199" s="352"/>
    </row>
    <row r="1200" spans="1:8" ht="12.75">
      <c r="A1200" s="630"/>
      <c r="B1200" s="442"/>
      <c r="C1200" s="636"/>
      <c r="D1200" s="362" t="s">
        <v>732</v>
      </c>
      <c r="E1200" s="352">
        <v>813</v>
      </c>
      <c r="F1200" s="352">
        <v>1000</v>
      </c>
      <c r="G1200" s="351"/>
      <c r="H1200" s="352"/>
    </row>
    <row r="1201" spans="1:8" ht="12.75">
      <c r="A1201" s="630"/>
      <c r="B1201" s="442"/>
      <c r="C1201" s="636"/>
      <c r="D1201" s="362" t="s">
        <v>753</v>
      </c>
      <c r="E1201" s="352"/>
      <c r="F1201" s="352"/>
      <c r="G1201" s="351"/>
      <c r="H1201" s="352"/>
    </row>
    <row r="1202" spans="1:8" ht="12.75">
      <c r="A1202" s="630"/>
      <c r="B1202" s="442"/>
      <c r="C1202" s="636"/>
      <c r="D1202" s="362" t="s">
        <v>733</v>
      </c>
      <c r="E1202" s="352">
        <v>1096</v>
      </c>
      <c r="F1202" s="352"/>
      <c r="G1202" s="351"/>
      <c r="H1202" s="352"/>
    </row>
    <row r="1203" spans="1:8" ht="12.75">
      <c r="A1203" s="630"/>
      <c r="B1203" s="442"/>
      <c r="C1203" s="636"/>
      <c r="D1203" s="362" t="s">
        <v>734</v>
      </c>
      <c r="E1203" s="352">
        <v>3924</v>
      </c>
      <c r="F1203" s="352"/>
      <c r="G1203" s="351"/>
      <c r="H1203" s="352"/>
    </row>
    <row r="1204" spans="1:8" ht="12.75">
      <c r="A1204" s="630"/>
      <c r="B1204" s="442"/>
      <c r="C1204" s="636"/>
      <c r="D1204" s="362" t="s">
        <v>754</v>
      </c>
      <c r="E1204" s="352">
        <v>1</v>
      </c>
      <c r="F1204" s="352"/>
      <c r="G1204" s="351"/>
      <c r="H1204" s="352"/>
    </row>
    <row r="1205" spans="1:8" ht="12.75">
      <c r="A1205" s="630"/>
      <c r="B1205" s="442"/>
      <c r="C1205" s="636"/>
      <c r="D1205" s="362" t="s">
        <v>773</v>
      </c>
      <c r="E1205" s="352"/>
      <c r="F1205" s="352"/>
      <c r="G1205" s="351"/>
      <c r="H1205" s="352"/>
    </row>
    <row r="1206" spans="1:8" ht="12.75">
      <c r="A1206" s="630"/>
      <c r="B1206" s="442"/>
      <c r="C1206" s="636"/>
      <c r="D1206" s="362" t="s">
        <v>736</v>
      </c>
      <c r="E1206" s="352">
        <v>143</v>
      </c>
      <c r="F1206" s="352">
        <v>100</v>
      </c>
      <c r="G1206" s="351"/>
      <c r="H1206" s="352"/>
    </row>
    <row r="1207" spans="1:8" ht="12.75">
      <c r="A1207" s="630"/>
      <c r="B1207" s="442"/>
      <c r="C1207" s="636"/>
      <c r="D1207" s="362" t="s">
        <v>439</v>
      </c>
      <c r="E1207" s="352">
        <v>134</v>
      </c>
      <c r="F1207" s="352"/>
      <c r="G1207" s="351"/>
      <c r="H1207" s="352"/>
    </row>
    <row r="1208" spans="1:8" ht="12.75">
      <c r="A1208" s="630"/>
      <c r="B1208" s="442"/>
      <c r="C1208" s="636"/>
      <c r="D1208" s="362" t="s">
        <v>440</v>
      </c>
      <c r="E1208" s="352">
        <v>745</v>
      </c>
      <c r="F1208" s="352">
        <v>1000</v>
      </c>
      <c r="G1208" s="351"/>
      <c r="H1208" s="352"/>
    </row>
    <row r="1209" spans="1:8" ht="12.75">
      <c r="A1209" s="630"/>
      <c r="B1209" s="442"/>
      <c r="C1209" s="636"/>
      <c r="D1209" s="362" t="s">
        <v>738</v>
      </c>
      <c r="E1209" s="352">
        <v>2</v>
      </c>
      <c r="F1209" s="352"/>
      <c r="G1209" s="351"/>
      <c r="H1209" s="352"/>
    </row>
    <row r="1210" spans="1:8" ht="12.75">
      <c r="A1210" s="630"/>
      <c r="B1210" s="442"/>
      <c r="C1210" s="636"/>
      <c r="D1210" s="362" t="s">
        <v>395</v>
      </c>
      <c r="E1210" s="352">
        <v>4493</v>
      </c>
      <c r="F1210" s="352">
        <v>7000</v>
      </c>
      <c r="G1210" s="351"/>
      <c r="H1210" s="352"/>
    </row>
    <row r="1211" spans="1:8" ht="12.75">
      <c r="A1211" s="630"/>
      <c r="B1211" s="442"/>
      <c r="C1211" s="636"/>
      <c r="D1211" s="362" t="s">
        <v>443</v>
      </c>
      <c r="E1211" s="352">
        <v>928</v>
      </c>
      <c r="F1211" s="352">
        <v>1100</v>
      </c>
      <c r="G1211" s="351"/>
      <c r="H1211" s="352"/>
    </row>
    <row r="1212" spans="1:8" ht="12.75">
      <c r="A1212" s="630"/>
      <c r="B1212" s="442"/>
      <c r="C1212" s="636"/>
      <c r="D1212" s="362" t="s">
        <v>444</v>
      </c>
      <c r="E1212" s="352">
        <v>3532</v>
      </c>
      <c r="F1212" s="352">
        <v>4000</v>
      </c>
      <c r="G1212" s="351"/>
      <c r="H1212" s="352"/>
    </row>
    <row r="1213" spans="1:8" ht="12.75">
      <c r="A1213" s="630"/>
      <c r="B1213" s="442"/>
      <c r="C1213" s="636"/>
      <c r="D1213" s="362" t="s">
        <v>755</v>
      </c>
      <c r="E1213" s="352">
        <v>1033</v>
      </c>
      <c r="F1213" s="352">
        <v>1000</v>
      </c>
      <c r="G1213" s="351"/>
      <c r="H1213" s="352"/>
    </row>
    <row r="1214" spans="1:8" ht="12.75">
      <c r="A1214" s="630"/>
      <c r="B1214" s="442"/>
      <c r="C1214" s="367" t="s">
        <v>488</v>
      </c>
      <c r="D1214" s="369" t="s">
        <v>739</v>
      </c>
      <c r="E1214" s="346">
        <f>SUM(E1215:E1216)</f>
        <v>1423</v>
      </c>
      <c r="F1214" s="346">
        <f>SUM(F1215:F1216)</f>
        <v>4200</v>
      </c>
      <c r="G1214" s="346">
        <v>4410</v>
      </c>
      <c r="H1214" s="346">
        <v>4630</v>
      </c>
    </row>
    <row r="1215" spans="1:8" ht="12.75">
      <c r="A1215" s="630"/>
      <c r="B1215" s="442"/>
      <c r="C1215" s="636"/>
      <c r="D1215" s="362" t="s">
        <v>741</v>
      </c>
      <c r="E1215" s="352">
        <v>0</v>
      </c>
      <c r="F1215" s="350">
        <v>3000</v>
      </c>
      <c r="G1215" s="351"/>
      <c r="H1215" s="352"/>
    </row>
    <row r="1216" spans="1:8" ht="12.75">
      <c r="A1216" s="630"/>
      <c r="B1216" s="442"/>
      <c r="C1216" s="636"/>
      <c r="D1216" s="362" t="s">
        <v>453</v>
      </c>
      <c r="E1216" s="352">
        <v>1423</v>
      </c>
      <c r="F1216" s="350">
        <v>1200</v>
      </c>
      <c r="G1216" s="351"/>
      <c r="H1216" s="352"/>
    </row>
    <row r="1217" spans="1:8" ht="12.75">
      <c r="A1217" s="630"/>
      <c r="B1217" s="442"/>
      <c r="C1217" s="434" t="s">
        <v>638</v>
      </c>
      <c r="D1217" s="435" t="s">
        <v>17</v>
      </c>
      <c r="E1217" s="436">
        <f>SUM(E1218)</f>
        <v>4000</v>
      </c>
      <c r="F1217" s="436">
        <f>SUM(F1218)</f>
        <v>0</v>
      </c>
      <c r="G1217" s="436">
        <f>SUM(G1218:G1218)</f>
        <v>0</v>
      </c>
      <c r="H1217" s="436">
        <f>SUM(H1218:H1218)</f>
        <v>0</v>
      </c>
    </row>
    <row r="1218" spans="1:8" ht="12.75">
      <c r="A1218" s="630"/>
      <c r="B1218" s="442"/>
      <c r="C1218" s="421"/>
      <c r="D1218" s="362" t="s">
        <v>797</v>
      </c>
      <c r="E1218" s="352">
        <v>4000</v>
      </c>
      <c r="F1218" s="350"/>
      <c r="G1218" s="351"/>
      <c r="H1218" s="352"/>
    </row>
    <row r="1219" spans="1:12" ht="12.75">
      <c r="A1219" s="630"/>
      <c r="B1219" s="442"/>
      <c r="C1219" s="634" t="s">
        <v>839</v>
      </c>
      <c r="D1219" s="634"/>
      <c r="E1219" s="612">
        <f>SUM(E1220)</f>
        <v>98055</v>
      </c>
      <c r="F1219" s="612">
        <f>SUM(F1220)</f>
        <v>94848</v>
      </c>
      <c r="G1219" s="612">
        <f>SUM(G1220)</f>
        <v>95000</v>
      </c>
      <c r="H1219" s="612">
        <f>SUM(H1220)</f>
        <v>65000</v>
      </c>
      <c r="I1219" s="607"/>
      <c r="J1219" s="607"/>
      <c r="L1219" s="637"/>
    </row>
    <row r="1220" spans="1:10" ht="12.75">
      <c r="A1220" s="630"/>
      <c r="B1220" s="442"/>
      <c r="C1220" s="638" t="s">
        <v>744</v>
      </c>
      <c r="D1220" s="435" t="s">
        <v>739</v>
      </c>
      <c r="E1220" s="614">
        <f>SUM(E1221)</f>
        <v>98055</v>
      </c>
      <c r="F1220" s="614">
        <f>SUM(F1221)</f>
        <v>94848</v>
      </c>
      <c r="G1220" s="614">
        <f>SUM(G1221)</f>
        <v>95000</v>
      </c>
      <c r="H1220" s="614">
        <f>SUM(H1221)</f>
        <v>65000</v>
      </c>
      <c r="I1220" s="607"/>
      <c r="J1220" s="607"/>
    </row>
    <row r="1221" spans="1:13" ht="12.75">
      <c r="A1221" s="630"/>
      <c r="B1221" s="442"/>
      <c r="C1221" s="636"/>
      <c r="D1221" s="362" t="s">
        <v>840</v>
      </c>
      <c r="E1221" s="352">
        <v>98055</v>
      </c>
      <c r="F1221" s="350">
        <v>94848</v>
      </c>
      <c r="G1221" s="351">
        <v>95000</v>
      </c>
      <c r="H1221" s="352">
        <v>65000</v>
      </c>
      <c r="I1221" s="613"/>
      <c r="J1221" s="613"/>
      <c r="M1221" s="91"/>
    </row>
    <row r="1222" spans="1:13" ht="12.75">
      <c r="A1222" s="630"/>
      <c r="B1222" s="442"/>
      <c r="C1222" s="634" t="s">
        <v>841</v>
      </c>
      <c r="D1222" s="634"/>
      <c r="E1222" s="612">
        <f>SUM(E1223)</f>
        <v>0</v>
      </c>
      <c r="F1222" s="612">
        <f>SUM(F1223)</f>
        <v>60165</v>
      </c>
      <c r="G1222" s="612">
        <f>SUM(G1223)</f>
        <v>50000</v>
      </c>
      <c r="H1222" s="612">
        <f>SUM(H1223)</f>
        <v>25000</v>
      </c>
      <c r="I1222" s="613"/>
      <c r="J1222" s="613"/>
      <c r="M1222" s="91"/>
    </row>
    <row r="1223" spans="1:13" ht="12.75">
      <c r="A1223" s="630"/>
      <c r="B1223" s="442"/>
      <c r="C1223" s="638" t="s">
        <v>744</v>
      </c>
      <c r="D1223" s="435" t="s">
        <v>739</v>
      </c>
      <c r="E1223" s="614">
        <f>SUM(E1224)</f>
        <v>0</v>
      </c>
      <c r="F1223" s="614">
        <f>SUM(F1224)</f>
        <v>60165</v>
      </c>
      <c r="G1223" s="614">
        <f>SUM(G1224)</f>
        <v>50000</v>
      </c>
      <c r="H1223" s="614">
        <f>SUM(H1224)</f>
        <v>25000</v>
      </c>
      <c r="I1223" s="613"/>
      <c r="J1223" s="613"/>
      <c r="M1223" s="91"/>
    </row>
    <row r="1224" spans="1:13" ht="12.75">
      <c r="A1224" s="630"/>
      <c r="B1224" s="442"/>
      <c r="C1224" s="636"/>
      <c r="D1224" s="362" t="s">
        <v>842</v>
      </c>
      <c r="E1224" s="352"/>
      <c r="F1224" s="350">
        <v>60165</v>
      </c>
      <c r="G1224" s="351">
        <v>50000</v>
      </c>
      <c r="H1224" s="352">
        <v>25000</v>
      </c>
      <c r="I1224" s="613"/>
      <c r="J1224" s="613"/>
      <c r="M1224" s="91"/>
    </row>
    <row r="1225" spans="1:10" ht="12.75">
      <c r="A1225" s="630"/>
      <c r="B1225" s="633" t="s">
        <v>843</v>
      </c>
      <c r="C1225" s="409" t="s">
        <v>844</v>
      </c>
      <c r="D1225" s="444"/>
      <c r="E1225" s="411">
        <f>SUM(E1226+E1272)</f>
        <v>334395</v>
      </c>
      <c r="F1225" s="411">
        <f>SUM(F1226+F1272)</f>
        <v>202337</v>
      </c>
      <c r="G1225" s="411">
        <f>SUM(G1226+G1272)</f>
        <v>209300</v>
      </c>
      <c r="H1225" s="411">
        <f>SUM(H1226+H1272)</f>
        <v>212900</v>
      </c>
      <c r="I1225" s="613"/>
      <c r="J1225" s="613"/>
    </row>
    <row r="1226" spans="1:10" ht="12.75">
      <c r="A1226" s="630"/>
      <c r="B1226" s="442"/>
      <c r="C1226" s="634" t="s">
        <v>845</v>
      </c>
      <c r="D1226" s="634"/>
      <c r="E1226" s="612">
        <f>SUM(E1227)</f>
        <v>315308</v>
      </c>
      <c r="F1226" s="612">
        <f>SUM(F1227)</f>
        <v>188155</v>
      </c>
      <c r="G1226" s="612">
        <f>SUM(G1227)</f>
        <v>195300</v>
      </c>
      <c r="H1226" s="612">
        <f>SUM(H1227)</f>
        <v>201900</v>
      </c>
      <c r="I1226" s="607"/>
      <c r="J1226" s="607"/>
    </row>
    <row r="1227" spans="1:10" ht="12.75">
      <c r="A1227" s="630"/>
      <c r="B1227" s="442"/>
      <c r="C1227" s="635" t="s">
        <v>288</v>
      </c>
      <c r="D1227" s="416" t="s">
        <v>5</v>
      </c>
      <c r="E1227" s="417">
        <f>SUM(E1228+E1232+E1237+E1268)</f>
        <v>315308</v>
      </c>
      <c r="F1227" s="417">
        <f>SUM(F1228+F1232+F1237+F1268)</f>
        <v>188155</v>
      </c>
      <c r="G1227" s="417">
        <f>SUM(G1228+G1232+G1237+G1268)</f>
        <v>195300</v>
      </c>
      <c r="H1227" s="417">
        <f>SUM(H1228+H1232+H1237+H1268)</f>
        <v>201900</v>
      </c>
      <c r="I1227" s="607"/>
      <c r="J1227" s="607"/>
    </row>
    <row r="1228" spans="1:13" ht="12.75">
      <c r="A1228" s="630"/>
      <c r="B1228" s="442"/>
      <c r="C1228" s="342" t="s">
        <v>369</v>
      </c>
      <c r="D1228" s="343" t="s">
        <v>513</v>
      </c>
      <c r="E1228" s="346">
        <f>SUM(E1229:E1231)</f>
        <v>108495</v>
      </c>
      <c r="F1228" s="346">
        <f>SUM(F1229:F1231)</f>
        <v>83000</v>
      </c>
      <c r="G1228" s="346">
        <v>85000</v>
      </c>
      <c r="H1228" s="346">
        <v>87000</v>
      </c>
      <c r="I1228" s="613"/>
      <c r="J1228" s="613"/>
      <c r="M1228" s="91"/>
    </row>
    <row r="1229" spans="1:13" ht="12.75">
      <c r="A1229" s="630"/>
      <c r="B1229" s="442"/>
      <c r="C1229" s="342"/>
      <c r="D1229" s="349" t="s">
        <v>514</v>
      </c>
      <c r="E1229" s="639">
        <v>101490</v>
      </c>
      <c r="F1229" s="358">
        <v>81000</v>
      </c>
      <c r="G1229" s="351"/>
      <c r="H1229" s="352"/>
      <c r="I1229" s="613"/>
      <c r="J1229" s="613"/>
      <c r="M1229" s="91"/>
    </row>
    <row r="1230" spans="1:13" ht="12.75">
      <c r="A1230" s="630"/>
      <c r="B1230" s="442"/>
      <c r="C1230" s="342"/>
      <c r="D1230" s="479" t="s">
        <v>721</v>
      </c>
      <c r="E1230" s="639">
        <v>4208</v>
      </c>
      <c r="F1230" s="358">
        <v>2000</v>
      </c>
      <c r="G1230" s="351"/>
      <c r="H1230" s="352"/>
      <c r="I1230" s="613"/>
      <c r="J1230" s="613"/>
      <c r="M1230" s="91"/>
    </row>
    <row r="1231" spans="1:13" ht="12.75">
      <c r="A1231" s="630"/>
      <c r="B1231" s="442"/>
      <c r="C1231" s="342"/>
      <c r="D1231" s="479" t="s">
        <v>591</v>
      </c>
      <c r="E1231" s="639">
        <v>2797</v>
      </c>
      <c r="F1231" s="358">
        <v>0</v>
      </c>
      <c r="G1231" s="351"/>
      <c r="H1231" s="352"/>
      <c r="I1231" s="613"/>
      <c r="J1231" s="613"/>
      <c r="M1231" s="91"/>
    </row>
    <row r="1232" spans="1:10" ht="12.75">
      <c r="A1232" s="630"/>
      <c r="B1232" s="442"/>
      <c r="C1232" s="342" t="s">
        <v>373</v>
      </c>
      <c r="D1232" s="343" t="s">
        <v>519</v>
      </c>
      <c r="E1232" s="355">
        <f>SUM(E1233:E1236)</f>
        <v>37409</v>
      </c>
      <c r="F1232" s="355">
        <f>SUM(F1233:F1236)</f>
        <v>28500</v>
      </c>
      <c r="G1232" s="357">
        <v>30000</v>
      </c>
      <c r="H1232" s="357">
        <v>30600</v>
      </c>
      <c r="I1232" s="613"/>
      <c r="J1232" s="613"/>
    </row>
    <row r="1233" spans="1:10" ht="12.75">
      <c r="A1233" s="630"/>
      <c r="B1233" s="442"/>
      <c r="C1233" s="342"/>
      <c r="D1233" s="479" t="s">
        <v>722</v>
      </c>
      <c r="E1233" s="639">
        <v>4388</v>
      </c>
      <c r="F1233" s="358">
        <v>5000</v>
      </c>
      <c r="G1233" s="359"/>
      <c r="H1233" s="360"/>
      <c r="I1233" s="613"/>
      <c r="J1233" s="613"/>
    </row>
    <row r="1234" spans="1:10" ht="12.75">
      <c r="A1234" s="630"/>
      <c r="B1234" s="442"/>
      <c r="C1234" s="342"/>
      <c r="D1234" s="479" t="s">
        <v>723</v>
      </c>
      <c r="E1234" s="639">
        <v>3151</v>
      </c>
      <c r="F1234" s="358">
        <v>0</v>
      </c>
      <c r="G1234" s="359"/>
      <c r="H1234" s="360"/>
      <c r="I1234" s="613"/>
      <c r="J1234" s="613"/>
    </row>
    <row r="1235" spans="1:10" ht="12.75">
      <c r="A1235" s="630"/>
      <c r="B1235" s="442"/>
      <c r="C1235" s="342"/>
      <c r="D1235" s="349" t="s">
        <v>724</v>
      </c>
      <c r="E1235" s="639">
        <v>2865</v>
      </c>
      <c r="F1235" s="358">
        <v>2000</v>
      </c>
      <c r="G1235" s="359"/>
      <c r="H1235" s="360"/>
      <c r="I1235" s="613"/>
      <c r="J1235" s="613"/>
    </row>
    <row r="1236" spans="1:10" ht="12.75">
      <c r="A1236" s="630"/>
      <c r="B1236" s="442"/>
      <c r="C1236" s="342"/>
      <c r="D1236" s="362" t="s">
        <v>725</v>
      </c>
      <c r="E1236" s="639">
        <v>27005</v>
      </c>
      <c r="F1236" s="358">
        <v>21500</v>
      </c>
      <c r="G1236" s="363"/>
      <c r="H1236" s="358"/>
      <c r="I1236" s="613"/>
      <c r="J1236" s="613"/>
    </row>
    <row r="1237" spans="1:10" ht="12.75">
      <c r="A1237" s="630"/>
      <c r="B1237" s="442"/>
      <c r="C1237" s="342" t="s">
        <v>289</v>
      </c>
      <c r="D1237" s="343" t="s">
        <v>290</v>
      </c>
      <c r="E1237" s="355">
        <f>SUM(E1238:E1267)</f>
        <v>166282</v>
      </c>
      <c r="F1237" s="355">
        <f>SUM(F1238:F1267)</f>
        <v>76355</v>
      </c>
      <c r="G1237" s="357">
        <v>80000</v>
      </c>
      <c r="H1237" s="357">
        <v>84000</v>
      </c>
      <c r="I1237" s="613"/>
      <c r="J1237" s="613"/>
    </row>
    <row r="1238" spans="1:10" ht="12.75">
      <c r="A1238" s="630"/>
      <c r="B1238" s="442"/>
      <c r="C1238" s="636"/>
      <c r="D1238" s="615" t="s">
        <v>846</v>
      </c>
      <c r="E1238" s="639">
        <v>314</v>
      </c>
      <c r="F1238" s="358">
        <v>10</v>
      </c>
      <c r="G1238" s="346"/>
      <c r="H1238" s="346"/>
      <c r="I1238" s="613"/>
      <c r="J1238" s="613"/>
    </row>
    <row r="1239" spans="1:10" ht="12.75">
      <c r="A1239" s="630"/>
      <c r="B1239" s="442"/>
      <c r="C1239" s="636"/>
      <c r="D1239" s="362" t="s">
        <v>410</v>
      </c>
      <c r="E1239" s="639">
        <v>33601</v>
      </c>
      <c r="F1239" s="358">
        <v>28485</v>
      </c>
      <c r="G1239" s="351"/>
      <c r="H1239" s="352"/>
      <c r="I1239" s="613"/>
      <c r="J1239" s="613"/>
    </row>
    <row r="1240" spans="1:10" ht="12.75">
      <c r="A1240" s="630"/>
      <c r="B1240" s="442"/>
      <c r="C1240" s="636"/>
      <c r="D1240" s="362" t="s">
        <v>726</v>
      </c>
      <c r="E1240" s="639">
        <v>1661</v>
      </c>
      <c r="F1240" s="358">
        <v>1500</v>
      </c>
      <c r="G1240" s="351"/>
      <c r="H1240" s="352"/>
      <c r="I1240" s="613"/>
      <c r="J1240" s="613"/>
    </row>
    <row r="1241" spans="1:10" ht="12.75">
      <c r="A1241" s="630"/>
      <c r="B1241" s="442"/>
      <c r="C1241" s="636"/>
      <c r="D1241" s="362" t="s">
        <v>412</v>
      </c>
      <c r="E1241" s="639">
        <v>2736</v>
      </c>
      <c r="F1241" s="358">
        <v>900</v>
      </c>
      <c r="G1241" s="351"/>
      <c r="H1241" s="352"/>
      <c r="I1241" s="613"/>
      <c r="J1241" s="613"/>
    </row>
    <row r="1242" spans="1:10" ht="12.75">
      <c r="A1242" s="630"/>
      <c r="B1242" s="442"/>
      <c r="C1242" s="636"/>
      <c r="D1242" s="362" t="s">
        <v>414</v>
      </c>
      <c r="E1242" s="639">
        <v>0</v>
      </c>
      <c r="F1242" s="358">
        <v>0</v>
      </c>
      <c r="G1242" s="351"/>
      <c r="H1242" s="352"/>
      <c r="I1242" s="613"/>
      <c r="J1242" s="613"/>
    </row>
    <row r="1243" spans="1:10" ht="12.75">
      <c r="A1243" s="630"/>
      <c r="B1243" s="442"/>
      <c r="C1243" s="636"/>
      <c r="D1243" s="362" t="s">
        <v>415</v>
      </c>
      <c r="E1243" s="639">
        <v>915</v>
      </c>
      <c r="F1243" s="358">
        <v>0</v>
      </c>
      <c r="G1243" s="351"/>
      <c r="H1243" s="352"/>
      <c r="I1243" s="613"/>
      <c r="J1243" s="613"/>
    </row>
    <row r="1244" spans="1:10" ht="12.75">
      <c r="A1244" s="630"/>
      <c r="B1244" s="442"/>
      <c r="C1244" s="636"/>
      <c r="D1244" s="362" t="s">
        <v>750</v>
      </c>
      <c r="E1244" s="639">
        <v>0</v>
      </c>
      <c r="F1244" s="358">
        <v>0</v>
      </c>
      <c r="G1244" s="351"/>
      <c r="H1244" s="352"/>
      <c r="I1244" s="613"/>
      <c r="J1244" s="613"/>
    </row>
    <row r="1245" spans="1:10" ht="12.75">
      <c r="A1245" s="630"/>
      <c r="B1245" s="442"/>
      <c r="C1245" s="636"/>
      <c r="D1245" s="362" t="s">
        <v>727</v>
      </c>
      <c r="E1245" s="639">
        <v>0</v>
      </c>
      <c r="F1245" s="358">
        <v>0</v>
      </c>
      <c r="G1245" s="351"/>
      <c r="H1245" s="352"/>
      <c r="I1245" s="613"/>
      <c r="J1245" s="613"/>
    </row>
    <row r="1246" spans="1:10" ht="12.75">
      <c r="A1246" s="630"/>
      <c r="B1246" s="442"/>
      <c r="C1246" s="636"/>
      <c r="D1246" s="362" t="s">
        <v>418</v>
      </c>
      <c r="E1246" s="639">
        <v>9924</v>
      </c>
      <c r="F1246" s="358">
        <v>500</v>
      </c>
      <c r="G1246" s="351"/>
      <c r="H1246" s="352"/>
      <c r="I1246" s="613"/>
      <c r="J1246" s="613"/>
    </row>
    <row r="1247" spans="1:10" ht="12.75">
      <c r="A1247" s="630"/>
      <c r="B1247" s="442"/>
      <c r="C1247" s="636"/>
      <c r="D1247" s="362" t="s">
        <v>728</v>
      </c>
      <c r="E1247" s="639">
        <v>1278</v>
      </c>
      <c r="F1247" s="358">
        <v>50</v>
      </c>
      <c r="G1247" s="351"/>
      <c r="H1247" s="352"/>
      <c r="I1247" s="613"/>
      <c r="J1247" s="613"/>
    </row>
    <row r="1248" spans="1:10" ht="12.75">
      <c r="A1248" s="630"/>
      <c r="B1248" s="442"/>
      <c r="C1248" s="636"/>
      <c r="D1248" s="362" t="s">
        <v>729</v>
      </c>
      <c r="E1248" s="639">
        <v>685</v>
      </c>
      <c r="F1248" s="358">
        <v>0</v>
      </c>
      <c r="G1248" s="351"/>
      <c r="H1248" s="352"/>
      <c r="I1248" s="613"/>
      <c r="J1248" s="613"/>
    </row>
    <row r="1249" spans="1:10" ht="12.75">
      <c r="A1249" s="630"/>
      <c r="B1249" s="442"/>
      <c r="C1249" s="636"/>
      <c r="D1249" s="362" t="s">
        <v>751</v>
      </c>
      <c r="E1249" s="639">
        <v>0</v>
      </c>
      <c r="F1249" s="358">
        <v>0</v>
      </c>
      <c r="G1249" s="351"/>
      <c r="H1249" s="352"/>
      <c r="I1249" s="613"/>
      <c r="J1249" s="613"/>
    </row>
    <row r="1250" spans="1:10" ht="12.75">
      <c r="A1250" s="630"/>
      <c r="B1250" s="442"/>
      <c r="C1250" s="636"/>
      <c r="D1250" s="362" t="s">
        <v>847</v>
      </c>
      <c r="E1250" s="358"/>
      <c r="F1250" s="358"/>
      <c r="G1250" s="351"/>
      <c r="H1250" s="352"/>
      <c r="I1250" s="613"/>
      <c r="J1250" s="613"/>
    </row>
    <row r="1251" spans="1:10" ht="12.75">
      <c r="A1251" s="630"/>
      <c r="B1251" s="442"/>
      <c r="C1251" s="636"/>
      <c r="D1251" s="362" t="s">
        <v>848</v>
      </c>
      <c r="E1251" s="358"/>
      <c r="F1251" s="358"/>
      <c r="G1251" s="351"/>
      <c r="H1251" s="352"/>
      <c r="I1251" s="613"/>
      <c r="J1251" s="613"/>
    </row>
    <row r="1252" spans="1:10" ht="12.75">
      <c r="A1252" s="630"/>
      <c r="B1252" s="442"/>
      <c r="C1252" s="636"/>
      <c r="D1252" s="362" t="s">
        <v>849</v>
      </c>
      <c r="E1252" s="358"/>
      <c r="F1252" s="358"/>
      <c r="G1252" s="351"/>
      <c r="H1252" s="352"/>
      <c r="I1252" s="613"/>
      <c r="J1252" s="613"/>
    </row>
    <row r="1253" spans="1:10" ht="12.75">
      <c r="A1253" s="630"/>
      <c r="B1253" s="442"/>
      <c r="C1253" s="636"/>
      <c r="D1253" s="362" t="s">
        <v>732</v>
      </c>
      <c r="E1253" s="358">
        <v>24</v>
      </c>
      <c r="F1253" s="358"/>
      <c r="G1253" s="351"/>
      <c r="H1253" s="352"/>
      <c r="I1253" s="613"/>
      <c r="J1253" s="613"/>
    </row>
    <row r="1254" spans="1:10" ht="12.75">
      <c r="A1254" s="630"/>
      <c r="B1254" s="442"/>
      <c r="C1254" s="636"/>
      <c r="D1254" s="362" t="s">
        <v>733</v>
      </c>
      <c r="E1254" s="639">
        <v>0</v>
      </c>
      <c r="F1254" s="358">
        <v>0</v>
      </c>
      <c r="G1254" s="351"/>
      <c r="H1254" s="352"/>
      <c r="I1254" s="613"/>
      <c r="J1254" s="613"/>
    </row>
    <row r="1255" spans="1:10" ht="12.75">
      <c r="A1255" s="630"/>
      <c r="B1255" s="442"/>
      <c r="C1255" s="636"/>
      <c r="D1255" s="362" t="s">
        <v>734</v>
      </c>
      <c r="E1255" s="639">
        <v>1199</v>
      </c>
      <c r="F1255" s="358">
        <v>0</v>
      </c>
      <c r="G1255" s="351"/>
      <c r="H1255" s="352"/>
      <c r="I1255" s="613"/>
      <c r="J1255" s="613"/>
    </row>
    <row r="1256" spans="1:10" ht="12.75">
      <c r="A1256" s="630"/>
      <c r="B1256" s="442"/>
      <c r="C1256" s="636"/>
      <c r="D1256" s="362" t="s">
        <v>754</v>
      </c>
      <c r="E1256" s="639">
        <v>0</v>
      </c>
      <c r="F1256" s="358">
        <v>0</v>
      </c>
      <c r="G1256" s="351"/>
      <c r="H1256" s="352"/>
      <c r="I1256" s="613"/>
      <c r="J1256" s="613"/>
    </row>
    <row r="1257" spans="1:10" ht="12.75">
      <c r="A1257" s="630"/>
      <c r="B1257" s="442"/>
      <c r="C1257" s="636"/>
      <c r="D1257" s="362" t="s">
        <v>765</v>
      </c>
      <c r="E1257" s="639">
        <v>3221</v>
      </c>
      <c r="F1257" s="358">
        <v>2500</v>
      </c>
      <c r="G1257" s="351"/>
      <c r="H1257" s="352"/>
      <c r="I1257" s="613"/>
      <c r="J1257" s="613"/>
    </row>
    <row r="1258" spans="1:10" ht="12.75">
      <c r="A1258" s="630"/>
      <c r="B1258" s="442"/>
      <c r="C1258" s="636"/>
      <c r="D1258" s="362" t="s">
        <v>850</v>
      </c>
      <c r="E1258" s="639">
        <v>398</v>
      </c>
      <c r="F1258" s="358">
        <v>0</v>
      </c>
      <c r="G1258" s="351"/>
      <c r="H1258" s="352"/>
      <c r="I1258" s="613"/>
      <c r="J1258" s="613"/>
    </row>
    <row r="1259" spans="1:10" ht="12.75">
      <c r="A1259" s="630"/>
      <c r="B1259" s="442"/>
      <c r="C1259" s="636"/>
      <c r="D1259" s="362" t="s">
        <v>736</v>
      </c>
      <c r="E1259" s="639">
        <v>4031</v>
      </c>
      <c r="F1259" s="358">
        <v>0</v>
      </c>
      <c r="G1259" s="351"/>
      <c r="H1259" s="352"/>
      <c r="I1259" s="613"/>
      <c r="J1259" s="613"/>
    </row>
    <row r="1260" spans="1:10" ht="12.75">
      <c r="A1260" s="630"/>
      <c r="B1260" s="442"/>
      <c r="C1260" s="636"/>
      <c r="D1260" s="362" t="s">
        <v>439</v>
      </c>
      <c r="E1260" s="639">
        <v>700</v>
      </c>
      <c r="F1260" s="358">
        <v>0</v>
      </c>
      <c r="G1260" s="351"/>
      <c r="H1260" s="352"/>
      <c r="I1260" s="613"/>
      <c r="J1260" s="613"/>
    </row>
    <row r="1261" spans="1:10" ht="12.75">
      <c r="A1261" s="630"/>
      <c r="B1261" s="442"/>
      <c r="C1261" s="636"/>
      <c r="D1261" s="362" t="s">
        <v>440</v>
      </c>
      <c r="E1261" s="639">
        <v>2770</v>
      </c>
      <c r="F1261" s="358">
        <v>1000</v>
      </c>
      <c r="G1261" s="351"/>
      <c r="H1261" s="352"/>
      <c r="I1261" s="613"/>
      <c r="J1261" s="613"/>
    </row>
    <row r="1262" spans="1:10" ht="12.75">
      <c r="A1262" s="630"/>
      <c r="B1262" s="442"/>
      <c r="C1262" s="636"/>
      <c r="D1262" s="362" t="s">
        <v>851</v>
      </c>
      <c r="E1262" s="639">
        <v>50667</v>
      </c>
      <c r="F1262" s="358">
        <v>10000</v>
      </c>
      <c r="G1262" s="351"/>
      <c r="H1262" s="352"/>
      <c r="I1262" s="613"/>
      <c r="J1262" s="613"/>
    </row>
    <row r="1263" spans="1:10" ht="12.75">
      <c r="A1263" s="630"/>
      <c r="B1263" s="442"/>
      <c r="C1263" s="636"/>
      <c r="D1263" s="362" t="s">
        <v>738</v>
      </c>
      <c r="E1263" s="639">
        <v>366</v>
      </c>
      <c r="F1263" s="358">
        <v>10</v>
      </c>
      <c r="G1263" s="351"/>
      <c r="H1263" s="352"/>
      <c r="I1263" s="613"/>
      <c r="J1263" s="613"/>
    </row>
    <row r="1264" spans="1:10" ht="12.75">
      <c r="A1264" s="630"/>
      <c r="B1264" s="442"/>
      <c r="C1264" s="636"/>
      <c r="D1264" s="362" t="s">
        <v>395</v>
      </c>
      <c r="E1264" s="639">
        <v>9287</v>
      </c>
      <c r="F1264" s="358">
        <v>4000</v>
      </c>
      <c r="G1264" s="351"/>
      <c r="H1264" s="352"/>
      <c r="I1264" s="613"/>
      <c r="J1264" s="613"/>
    </row>
    <row r="1265" spans="1:10" ht="12.75">
      <c r="A1265" s="630"/>
      <c r="B1265" s="442"/>
      <c r="C1265" s="636"/>
      <c r="D1265" s="362" t="s">
        <v>443</v>
      </c>
      <c r="E1265" s="639">
        <v>911</v>
      </c>
      <c r="F1265" s="358">
        <v>900</v>
      </c>
      <c r="G1265" s="351"/>
      <c r="H1265" s="352"/>
      <c r="I1265" s="613"/>
      <c r="J1265" s="613"/>
    </row>
    <row r="1266" spans="1:10" ht="12.75">
      <c r="A1266" s="630"/>
      <c r="B1266" s="442"/>
      <c r="C1266" s="636"/>
      <c r="D1266" s="362" t="s">
        <v>444</v>
      </c>
      <c r="E1266" s="639">
        <v>1133</v>
      </c>
      <c r="F1266" s="358">
        <v>1500</v>
      </c>
      <c r="G1266" s="351"/>
      <c r="H1266" s="352"/>
      <c r="I1266" s="613"/>
      <c r="J1266" s="613"/>
    </row>
    <row r="1267" spans="1:10" ht="12.75">
      <c r="A1267" s="630"/>
      <c r="B1267" s="442"/>
      <c r="C1267" s="636"/>
      <c r="D1267" s="362" t="s">
        <v>755</v>
      </c>
      <c r="E1267" s="639">
        <v>40461</v>
      </c>
      <c r="F1267" s="358">
        <v>25000</v>
      </c>
      <c r="G1267" s="351"/>
      <c r="H1267" s="352"/>
      <c r="I1267" s="613"/>
      <c r="J1267" s="613"/>
    </row>
    <row r="1268" spans="1:10" ht="12.75">
      <c r="A1268" s="630"/>
      <c r="B1268" s="442"/>
      <c r="C1268" s="367" t="s">
        <v>488</v>
      </c>
      <c r="D1268" s="369" t="s">
        <v>739</v>
      </c>
      <c r="E1268" s="346">
        <f>SUM(E1269:E1271)</f>
        <v>3122</v>
      </c>
      <c r="F1268" s="346">
        <f>SUM(F1271)</f>
        <v>300</v>
      </c>
      <c r="G1268" s="346">
        <v>300</v>
      </c>
      <c r="H1268" s="346">
        <v>300</v>
      </c>
      <c r="I1268" s="613"/>
      <c r="J1268" s="613"/>
    </row>
    <row r="1269" spans="1:10" ht="12.75">
      <c r="A1269" s="630"/>
      <c r="B1269" s="442"/>
      <c r="C1269" s="367"/>
      <c r="D1269" s="362" t="s">
        <v>852</v>
      </c>
      <c r="E1269" s="352">
        <v>1226</v>
      </c>
      <c r="F1269" s="346"/>
      <c r="G1269" s="346"/>
      <c r="H1269" s="346"/>
      <c r="I1269" s="613"/>
      <c r="J1269" s="613"/>
    </row>
    <row r="1270" spans="1:10" ht="12.75">
      <c r="A1270" s="630"/>
      <c r="B1270" s="442"/>
      <c r="C1270" s="367"/>
      <c r="D1270" s="362" t="s">
        <v>853</v>
      </c>
      <c r="E1270" s="352">
        <v>1454</v>
      </c>
      <c r="F1270" s="346"/>
      <c r="G1270" s="346"/>
      <c r="H1270" s="346"/>
      <c r="I1270" s="613"/>
      <c r="J1270" s="613"/>
    </row>
    <row r="1271" spans="1:10" ht="12.75">
      <c r="A1271" s="630"/>
      <c r="B1271" s="442"/>
      <c r="C1271" s="367"/>
      <c r="D1271" s="362" t="s">
        <v>453</v>
      </c>
      <c r="E1271" s="352">
        <v>442</v>
      </c>
      <c r="F1271" s="350">
        <v>300</v>
      </c>
      <c r="G1271" s="351"/>
      <c r="H1271" s="352"/>
      <c r="I1271" s="613"/>
      <c r="J1271" s="613"/>
    </row>
    <row r="1272" spans="1:10" ht="12.75">
      <c r="A1272" s="630"/>
      <c r="B1272" s="442"/>
      <c r="C1272" s="634" t="s">
        <v>854</v>
      </c>
      <c r="D1272" s="634"/>
      <c r="E1272" s="612">
        <f>SUM(E1273)</f>
        <v>19087</v>
      </c>
      <c r="F1272" s="612">
        <f>SUM(F1273)</f>
        <v>14182</v>
      </c>
      <c r="G1272" s="612">
        <f>SUM(G1273)</f>
        <v>14000</v>
      </c>
      <c r="H1272" s="612">
        <f>SUM(H1273)</f>
        <v>11000</v>
      </c>
      <c r="I1272" s="607"/>
      <c r="J1272" s="607"/>
    </row>
    <row r="1273" spans="1:10" ht="12.75">
      <c r="A1273" s="630"/>
      <c r="B1273" s="442"/>
      <c r="C1273" s="638" t="s">
        <v>744</v>
      </c>
      <c r="D1273" s="435" t="s">
        <v>739</v>
      </c>
      <c r="E1273" s="614">
        <f>SUM(E1274)</f>
        <v>19087</v>
      </c>
      <c r="F1273" s="614">
        <f>SUM(F1274)</f>
        <v>14182</v>
      </c>
      <c r="G1273" s="614">
        <f>SUM(G1274)</f>
        <v>14000</v>
      </c>
      <c r="H1273" s="614">
        <f>SUM(H1274)</f>
        <v>11000</v>
      </c>
      <c r="I1273" s="607"/>
      <c r="J1273" s="607"/>
    </row>
    <row r="1274" spans="1:13" ht="12.75">
      <c r="A1274" s="630"/>
      <c r="B1274" s="442"/>
      <c r="C1274" s="636"/>
      <c r="D1274" s="362" t="s">
        <v>855</v>
      </c>
      <c r="E1274" s="352">
        <v>19087</v>
      </c>
      <c r="F1274" s="350">
        <v>14182</v>
      </c>
      <c r="G1274" s="351">
        <v>14000</v>
      </c>
      <c r="H1274" s="352">
        <v>11000</v>
      </c>
      <c r="I1274" s="613"/>
      <c r="J1274" s="613"/>
      <c r="M1274" s="91"/>
    </row>
    <row r="1275" spans="1:10" ht="12.75">
      <c r="A1275" s="630"/>
      <c r="B1275" s="640" t="s">
        <v>313</v>
      </c>
      <c r="C1275" s="480" t="s">
        <v>856</v>
      </c>
      <c r="D1275" s="480"/>
      <c r="E1275" s="410">
        <f>SUM(E1276+E1297)</f>
        <v>415198</v>
      </c>
      <c r="F1275" s="410">
        <f>SUM(F1276+F1297)</f>
        <v>13280</v>
      </c>
      <c r="G1275" s="410">
        <f>SUM(G1276+G1297)</f>
        <v>13280</v>
      </c>
      <c r="H1275" s="410">
        <f>SUM(H1276+H1297)</f>
        <v>13280</v>
      </c>
      <c r="I1275" s="607"/>
      <c r="J1275" s="607"/>
    </row>
    <row r="1276" spans="1:10" ht="12.75">
      <c r="A1276" s="630"/>
      <c r="B1276" s="442"/>
      <c r="C1276" s="415" t="s">
        <v>288</v>
      </c>
      <c r="D1276" s="416" t="s">
        <v>5</v>
      </c>
      <c r="E1276" s="417">
        <f>SUM(E1277+E1280+E1283+E1295)</f>
        <v>12871</v>
      </c>
      <c r="F1276" s="417">
        <f>SUM(F1277+F1280+F1283+F1295)</f>
        <v>13280</v>
      </c>
      <c r="G1276" s="417">
        <f>SUM(G1277+G1280+G1283+G1295)</f>
        <v>13280</v>
      </c>
      <c r="H1276" s="417">
        <f>SUM(H1277+H1280+H1283+H1295)</f>
        <v>13280</v>
      </c>
      <c r="I1276" s="607"/>
      <c r="J1276" s="607"/>
    </row>
    <row r="1277" spans="1:13" ht="12.75">
      <c r="A1277" s="630"/>
      <c r="B1277" s="442"/>
      <c r="C1277" s="420" t="s">
        <v>369</v>
      </c>
      <c r="D1277" s="343" t="s">
        <v>513</v>
      </c>
      <c r="E1277" s="346">
        <f>SUM(E1278:E1279)</f>
        <v>4585</v>
      </c>
      <c r="F1277" s="346">
        <f>SUM(F1278:F1279)</f>
        <v>4614</v>
      </c>
      <c r="G1277" s="346">
        <v>4614</v>
      </c>
      <c r="H1277" s="346">
        <v>4614</v>
      </c>
      <c r="I1277" s="613"/>
      <c r="J1277" s="613"/>
      <c r="M1277" s="91"/>
    </row>
    <row r="1278" spans="1:13" ht="12.75">
      <c r="A1278" s="630"/>
      <c r="B1278" s="442"/>
      <c r="C1278" s="420"/>
      <c r="D1278" s="349" t="s">
        <v>514</v>
      </c>
      <c r="E1278" s="352">
        <v>4420</v>
      </c>
      <c r="F1278" s="352">
        <v>4348</v>
      </c>
      <c r="G1278" s="351"/>
      <c r="H1278" s="352"/>
      <c r="I1278" s="613"/>
      <c r="J1278" s="613"/>
      <c r="M1278" s="91"/>
    </row>
    <row r="1279" spans="1:13" ht="12.75">
      <c r="A1279" s="630"/>
      <c r="B1279" s="442"/>
      <c r="C1279" s="420"/>
      <c r="D1279" s="479" t="s">
        <v>721</v>
      </c>
      <c r="E1279" s="352">
        <v>165</v>
      </c>
      <c r="F1279" s="352">
        <v>266</v>
      </c>
      <c r="G1279" s="351"/>
      <c r="H1279" s="352"/>
      <c r="I1279" s="613"/>
      <c r="J1279" s="613"/>
      <c r="M1279" s="91"/>
    </row>
    <row r="1280" spans="1:10" ht="12.75">
      <c r="A1280" s="630"/>
      <c r="B1280" s="442"/>
      <c r="C1280" s="420" t="s">
        <v>373</v>
      </c>
      <c r="D1280" s="343" t="s">
        <v>519</v>
      </c>
      <c r="E1280" s="357">
        <f>SUM(E1281:E1282)</f>
        <v>1382</v>
      </c>
      <c r="F1280" s="357">
        <f>SUM(F1281:F1282)</f>
        <v>1394</v>
      </c>
      <c r="G1280" s="357">
        <v>1394</v>
      </c>
      <c r="H1280" s="357">
        <v>1394</v>
      </c>
      <c r="I1280" s="613"/>
      <c r="J1280" s="613"/>
    </row>
    <row r="1281" spans="1:10" ht="12.75">
      <c r="A1281" s="630"/>
      <c r="B1281" s="442"/>
      <c r="C1281" s="420"/>
      <c r="D1281" s="479" t="s">
        <v>722</v>
      </c>
      <c r="E1281" s="360">
        <v>229</v>
      </c>
      <c r="F1281" s="358">
        <v>232</v>
      </c>
      <c r="G1281" s="359"/>
      <c r="H1281" s="360"/>
      <c r="I1281" s="613"/>
      <c r="J1281" s="613"/>
    </row>
    <row r="1282" spans="1:10" ht="12.75">
      <c r="A1282" s="630"/>
      <c r="B1282" s="442"/>
      <c r="C1282" s="420"/>
      <c r="D1282" s="362" t="s">
        <v>725</v>
      </c>
      <c r="E1282" s="358">
        <v>1153</v>
      </c>
      <c r="F1282" s="358">
        <v>1162</v>
      </c>
      <c r="G1282" s="363"/>
      <c r="H1282" s="358"/>
      <c r="I1282" s="613"/>
      <c r="J1282" s="613"/>
    </row>
    <row r="1283" spans="1:10" ht="12.75">
      <c r="A1283" s="630"/>
      <c r="B1283" s="442"/>
      <c r="C1283" s="420" t="s">
        <v>289</v>
      </c>
      <c r="D1283" s="343" t="s">
        <v>290</v>
      </c>
      <c r="E1283" s="357">
        <f>SUM(E1284:E1294)</f>
        <v>6904</v>
      </c>
      <c r="F1283" s="357">
        <f>SUM(F1284:F1294)</f>
        <v>7239</v>
      </c>
      <c r="G1283" s="357">
        <v>7239</v>
      </c>
      <c r="H1283" s="357">
        <v>7239</v>
      </c>
      <c r="I1283" s="613"/>
      <c r="J1283" s="613"/>
    </row>
    <row r="1284" spans="1:10" ht="12.75">
      <c r="A1284" s="630"/>
      <c r="B1284" s="442"/>
      <c r="C1284" s="629"/>
      <c r="D1284" s="362" t="s">
        <v>410</v>
      </c>
      <c r="E1284" s="352">
        <v>3627</v>
      </c>
      <c r="F1284" s="350">
        <v>2592</v>
      </c>
      <c r="G1284" s="351"/>
      <c r="H1284" s="352"/>
      <c r="I1284" s="613"/>
      <c r="J1284" s="613"/>
    </row>
    <row r="1285" spans="1:10" ht="12.75">
      <c r="A1285" s="630"/>
      <c r="B1285" s="442"/>
      <c r="C1285" s="629"/>
      <c r="D1285" s="362" t="s">
        <v>726</v>
      </c>
      <c r="E1285" s="352">
        <v>836</v>
      </c>
      <c r="F1285" s="350">
        <v>996</v>
      </c>
      <c r="G1285" s="351"/>
      <c r="H1285" s="352"/>
      <c r="I1285" s="613"/>
      <c r="J1285" s="613"/>
    </row>
    <row r="1286" spans="1:10" ht="12.75">
      <c r="A1286" s="630"/>
      <c r="B1286" s="442"/>
      <c r="C1286" s="629"/>
      <c r="D1286" s="362" t="s">
        <v>727</v>
      </c>
      <c r="E1286" s="352">
        <v>819</v>
      </c>
      <c r="F1286" s="350">
        <v>332</v>
      </c>
      <c r="G1286" s="351"/>
      <c r="H1286" s="352"/>
      <c r="I1286" s="613"/>
      <c r="J1286" s="613" t="s">
        <v>857</v>
      </c>
    </row>
    <row r="1287" spans="1:10" ht="12.75">
      <c r="A1287" s="630"/>
      <c r="B1287" s="442"/>
      <c r="C1287" s="629"/>
      <c r="D1287" s="362" t="s">
        <v>418</v>
      </c>
      <c r="E1287" s="352">
        <v>192</v>
      </c>
      <c r="F1287" s="350">
        <v>332</v>
      </c>
      <c r="G1287" s="351"/>
      <c r="H1287" s="352"/>
      <c r="I1287" s="613"/>
      <c r="J1287" s="613"/>
    </row>
    <row r="1288" spans="1:10" ht="12.75">
      <c r="A1288" s="630"/>
      <c r="B1288" s="442"/>
      <c r="C1288" s="629"/>
      <c r="D1288" s="362" t="s">
        <v>729</v>
      </c>
      <c r="E1288" s="352">
        <v>53</v>
      </c>
      <c r="F1288" s="350">
        <v>66</v>
      </c>
      <c r="G1288" s="351"/>
      <c r="H1288" s="352"/>
      <c r="I1288" s="613"/>
      <c r="J1288" s="613"/>
    </row>
    <row r="1289" spans="1:10" ht="12.75">
      <c r="A1289" s="630"/>
      <c r="B1289" s="442"/>
      <c r="C1289" s="629"/>
      <c r="D1289" s="362" t="s">
        <v>752</v>
      </c>
      <c r="E1289" s="352">
        <v>199</v>
      </c>
      <c r="F1289" s="350">
        <v>332</v>
      </c>
      <c r="G1289" s="351"/>
      <c r="H1289" s="352"/>
      <c r="I1289" s="613"/>
      <c r="J1289" s="613"/>
    </row>
    <row r="1290" spans="1:10" ht="12.75">
      <c r="A1290" s="630"/>
      <c r="B1290" s="442"/>
      <c r="C1290" s="629"/>
      <c r="D1290" s="362" t="s">
        <v>733</v>
      </c>
      <c r="E1290" s="352">
        <v>649</v>
      </c>
      <c r="F1290" s="350">
        <v>664</v>
      </c>
      <c r="G1290" s="351"/>
      <c r="H1290" s="352"/>
      <c r="I1290" s="613"/>
      <c r="J1290" s="613"/>
    </row>
    <row r="1291" spans="1:10" ht="12.75">
      <c r="A1291" s="630"/>
      <c r="B1291" s="442"/>
      <c r="C1291" s="629"/>
      <c r="D1291" s="362" t="s">
        <v>734</v>
      </c>
      <c r="E1291" s="352">
        <v>223</v>
      </c>
      <c r="F1291" s="350">
        <v>1660</v>
      </c>
      <c r="G1291" s="351"/>
      <c r="H1291" s="352"/>
      <c r="I1291" s="613"/>
      <c r="J1291" s="613"/>
    </row>
    <row r="1292" spans="1:10" ht="12.75">
      <c r="A1292" s="630"/>
      <c r="B1292" s="442"/>
      <c r="C1292" s="629"/>
      <c r="D1292" s="362" t="s">
        <v>440</v>
      </c>
      <c r="E1292" s="352">
        <v>24</v>
      </c>
      <c r="F1292" s="350"/>
      <c r="G1292" s="351"/>
      <c r="H1292" s="352"/>
      <c r="I1292" s="613"/>
      <c r="J1292" s="613"/>
    </row>
    <row r="1293" spans="1:10" ht="12.75">
      <c r="A1293" s="630"/>
      <c r="B1293" s="442"/>
      <c r="C1293" s="629"/>
      <c r="D1293" s="362" t="s">
        <v>395</v>
      </c>
      <c r="E1293" s="352">
        <v>234</v>
      </c>
      <c r="F1293" s="350">
        <v>232</v>
      </c>
      <c r="G1293" s="351"/>
      <c r="H1293" s="352"/>
      <c r="I1293" s="613"/>
      <c r="J1293" s="613"/>
    </row>
    <row r="1294" spans="1:10" ht="12.75">
      <c r="A1294" s="630"/>
      <c r="B1294" s="442"/>
      <c r="C1294" s="629"/>
      <c r="D1294" s="362" t="s">
        <v>444</v>
      </c>
      <c r="E1294" s="352">
        <v>48</v>
      </c>
      <c r="F1294" s="350">
        <v>33</v>
      </c>
      <c r="G1294" s="351"/>
      <c r="H1294" s="352"/>
      <c r="I1294" s="613"/>
      <c r="J1294" s="613"/>
    </row>
    <row r="1295" spans="1:10" ht="12.75">
      <c r="A1295" s="630"/>
      <c r="B1295" s="442"/>
      <c r="C1295" s="490" t="s">
        <v>744</v>
      </c>
      <c r="D1295" s="369" t="s">
        <v>623</v>
      </c>
      <c r="E1295" s="346">
        <f>SUM(E1296:E1296)</f>
        <v>0</v>
      </c>
      <c r="F1295" s="346">
        <f>SUM(F1296:F1296)</f>
        <v>33</v>
      </c>
      <c r="G1295" s="346">
        <v>33</v>
      </c>
      <c r="H1295" s="346">
        <v>33</v>
      </c>
      <c r="I1295" s="613"/>
      <c r="J1295" s="613"/>
    </row>
    <row r="1296" spans="1:10" ht="12.75">
      <c r="A1296" s="630"/>
      <c r="B1296" s="442"/>
      <c r="C1296" s="629"/>
      <c r="D1296" s="362" t="s">
        <v>453</v>
      </c>
      <c r="E1296" s="352">
        <v>0</v>
      </c>
      <c r="F1296" s="350">
        <v>33</v>
      </c>
      <c r="G1296" s="351"/>
      <c r="H1296" s="352"/>
      <c r="I1296" s="613"/>
      <c r="J1296" s="613"/>
    </row>
    <row r="1297" spans="1:10" ht="12.75">
      <c r="A1297" s="630"/>
      <c r="B1297" s="442"/>
      <c r="C1297" s="434" t="s">
        <v>638</v>
      </c>
      <c r="D1297" s="435" t="s">
        <v>17</v>
      </c>
      <c r="E1297" s="436">
        <f>SUM(E1298:E1298)</f>
        <v>402327</v>
      </c>
      <c r="F1297" s="436">
        <f>SUM(F1298:F1298)</f>
        <v>0</v>
      </c>
      <c r="G1297" s="436">
        <f>SUM(G1298:G1298)</f>
        <v>0</v>
      </c>
      <c r="H1297" s="436">
        <f>SUM(H1298:H1298)</f>
        <v>0</v>
      </c>
      <c r="I1297" s="613"/>
      <c r="J1297" s="613"/>
    </row>
    <row r="1298" spans="1:10" ht="12.75">
      <c r="A1298" s="630"/>
      <c r="B1298" s="442"/>
      <c r="C1298" s="629"/>
      <c r="D1298" s="362" t="s">
        <v>858</v>
      </c>
      <c r="E1298" s="352">
        <v>402327</v>
      </c>
      <c r="F1298" s="350"/>
      <c r="G1298" s="351"/>
      <c r="H1298" s="352"/>
      <c r="I1298" s="613"/>
      <c r="J1298" s="613"/>
    </row>
    <row r="1299" spans="1:10" ht="12.75">
      <c r="A1299" s="407" t="s">
        <v>258</v>
      </c>
      <c r="B1299" s="409" t="s">
        <v>859</v>
      </c>
      <c r="C1299" s="409"/>
      <c r="D1299" s="409"/>
      <c r="E1299" s="410">
        <f>SUM(E1300)</f>
        <v>52310</v>
      </c>
      <c r="F1299" s="410">
        <f>SUM(F1300)</f>
        <v>45000</v>
      </c>
      <c r="G1299" s="410">
        <f>SUM(G1300)</f>
        <v>46000</v>
      </c>
      <c r="H1299" s="410">
        <f>SUM(H1300)</f>
        <v>44000</v>
      </c>
      <c r="I1299" s="607"/>
      <c r="J1299" s="607"/>
    </row>
    <row r="1300" spans="1:10" ht="12.75">
      <c r="A1300" s="445"/>
      <c r="B1300" s="606" t="s">
        <v>604</v>
      </c>
      <c r="C1300" s="409" t="s">
        <v>860</v>
      </c>
      <c r="D1300" s="409"/>
      <c r="E1300" s="410">
        <f>SUM(E1301)</f>
        <v>52310</v>
      </c>
      <c r="F1300" s="410">
        <f>SUM(F1301)</f>
        <v>45000</v>
      </c>
      <c r="G1300" s="410">
        <f>SUM(G1301)</f>
        <v>46000</v>
      </c>
      <c r="H1300" s="410">
        <f>SUM(H1301)</f>
        <v>44000</v>
      </c>
      <c r="I1300" s="607"/>
      <c r="J1300" s="607"/>
    </row>
    <row r="1301" spans="1:10" ht="12.75">
      <c r="A1301" s="445"/>
      <c r="B1301" s="609"/>
      <c r="C1301" s="415" t="s">
        <v>288</v>
      </c>
      <c r="D1301" s="416" t="s">
        <v>5</v>
      </c>
      <c r="E1301" s="417">
        <f>SUM(E1302:E1303)</f>
        <v>52310</v>
      </c>
      <c r="F1301" s="417">
        <f>SUM(F1302:F1303)</f>
        <v>45000</v>
      </c>
      <c r="G1301" s="417">
        <f>SUM(G1302:G1303)</f>
        <v>46000</v>
      </c>
      <c r="H1301" s="417">
        <f>SUM(H1302:H1303)</f>
        <v>44000</v>
      </c>
      <c r="I1301" s="607"/>
      <c r="J1301" s="607"/>
    </row>
    <row r="1302" spans="1:10" ht="12.75">
      <c r="A1302" s="445"/>
      <c r="B1302" s="609"/>
      <c r="C1302" s="527"/>
      <c r="D1302" s="641" t="s">
        <v>861</v>
      </c>
      <c r="E1302" s="533">
        <v>11919</v>
      </c>
      <c r="F1302" s="533">
        <v>11000</v>
      </c>
      <c r="G1302" s="533">
        <v>11000</v>
      </c>
      <c r="H1302" s="533">
        <v>10000</v>
      </c>
      <c r="I1302" s="607"/>
      <c r="J1302" s="607"/>
    </row>
    <row r="1303" spans="1:13" ht="12.75">
      <c r="A1303" s="445"/>
      <c r="B1303" s="609"/>
      <c r="C1303" s="527"/>
      <c r="D1303" s="479" t="s">
        <v>862</v>
      </c>
      <c r="E1303" s="352">
        <v>40391</v>
      </c>
      <c r="F1303" s="350">
        <v>34000</v>
      </c>
      <c r="G1303" s="351">
        <v>35000</v>
      </c>
      <c r="H1303" s="352">
        <v>34000</v>
      </c>
      <c r="I1303" s="613"/>
      <c r="J1303" s="613"/>
      <c r="M1303" s="91"/>
    </row>
    <row r="1304" spans="1:10" ht="12.75">
      <c r="A1304" s="642" t="s">
        <v>863</v>
      </c>
      <c r="B1304" s="643"/>
      <c r="C1304" s="644"/>
      <c r="D1304" s="645" t="s">
        <v>5</v>
      </c>
      <c r="E1304" s="646">
        <v>8801162</v>
      </c>
      <c r="F1304" s="646">
        <v>7952780</v>
      </c>
      <c r="G1304" s="646">
        <v>8072198</v>
      </c>
      <c r="H1304" s="647">
        <v>7872161</v>
      </c>
      <c r="I1304" s="613"/>
      <c r="J1304" s="613"/>
    </row>
    <row r="1305" spans="1:10" ht="12.75">
      <c r="A1305" s="648"/>
      <c r="B1305" s="649"/>
      <c r="C1305" s="650"/>
      <c r="D1305" s="651" t="s">
        <v>17</v>
      </c>
      <c r="E1305" s="652">
        <v>453489</v>
      </c>
      <c r="F1305" s="652">
        <v>0</v>
      </c>
      <c r="G1305" s="652">
        <v>0</v>
      </c>
      <c r="H1305" s="653">
        <v>0</v>
      </c>
      <c r="I1305" s="613"/>
      <c r="J1305" s="613"/>
    </row>
  </sheetData>
  <mergeCells count="214">
    <mergeCell ref="A3:E3"/>
    <mergeCell ref="A5:A7"/>
    <mergeCell ref="C5:D5"/>
    <mergeCell ref="E6:E7"/>
    <mergeCell ref="F6:F7"/>
    <mergeCell ref="G6:G7"/>
    <mergeCell ref="H6:H7"/>
    <mergeCell ref="I6:I7"/>
    <mergeCell ref="J6:J7"/>
    <mergeCell ref="C9:D9"/>
    <mergeCell ref="A10:A154"/>
    <mergeCell ref="B10:B154"/>
    <mergeCell ref="C13:C15"/>
    <mergeCell ref="C17:C20"/>
    <mergeCell ref="C22:C44"/>
    <mergeCell ref="C46:C49"/>
    <mergeCell ref="C50:D50"/>
    <mergeCell ref="C52:C54"/>
    <mergeCell ref="C55:D55"/>
    <mergeCell ref="C58:C60"/>
    <mergeCell ref="C62:C65"/>
    <mergeCell ref="C67:C93"/>
    <mergeCell ref="C95:C98"/>
    <mergeCell ref="C99:D99"/>
    <mergeCell ref="C102:C104"/>
    <mergeCell ref="C106:C109"/>
    <mergeCell ref="C111:C122"/>
    <mergeCell ref="C125:D125"/>
    <mergeCell ref="C128:C130"/>
    <mergeCell ref="C132:C133"/>
    <mergeCell ref="C135:C152"/>
    <mergeCell ref="A156:A549"/>
    <mergeCell ref="B156:B549"/>
    <mergeCell ref="C156:D156"/>
    <mergeCell ref="C159:C161"/>
    <mergeCell ref="C163:C166"/>
    <mergeCell ref="C168:C197"/>
    <mergeCell ref="C199:C202"/>
    <mergeCell ref="C203:D203"/>
    <mergeCell ref="C206:C208"/>
    <mergeCell ref="C210:C213"/>
    <mergeCell ref="C215:C243"/>
    <mergeCell ref="C245:C248"/>
    <mergeCell ref="C249:D249"/>
    <mergeCell ref="C252:C254"/>
    <mergeCell ref="C256:C259"/>
    <mergeCell ref="C261:C287"/>
    <mergeCell ref="C289:C291"/>
    <mergeCell ref="C292:D292"/>
    <mergeCell ref="C295:C297"/>
    <mergeCell ref="C299:C302"/>
    <mergeCell ref="C304:C329"/>
    <mergeCell ref="C331:C333"/>
    <mergeCell ref="C336:D336"/>
    <mergeCell ref="C339:C341"/>
    <mergeCell ref="C343:C346"/>
    <mergeCell ref="C348:C370"/>
    <mergeCell ref="C372:C375"/>
    <mergeCell ref="C376:D376"/>
    <mergeCell ref="C379:C381"/>
    <mergeCell ref="C383:C386"/>
    <mergeCell ref="C388:C415"/>
    <mergeCell ref="C417:C420"/>
    <mergeCell ref="C421:D421"/>
    <mergeCell ref="C424:C426"/>
    <mergeCell ref="C428:C429"/>
    <mergeCell ref="C431:C455"/>
    <mergeCell ref="C458:D458"/>
    <mergeCell ref="C461:C463"/>
    <mergeCell ref="C465:C468"/>
    <mergeCell ref="C470:C496"/>
    <mergeCell ref="C498:C502"/>
    <mergeCell ref="C503:D503"/>
    <mergeCell ref="C506:C508"/>
    <mergeCell ref="C510:C513"/>
    <mergeCell ref="C515:C540"/>
    <mergeCell ref="C542:C546"/>
    <mergeCell ref="C547:D547"/>
    <mergeCell ref="C550:D550"/>
    <mergeCell ref="A551:A900"/>
    <mergeCell ref="B551:B900"/>
    <mergeCell ref="C551:D551"/>
    <mergeCell ref="C554:C556"/>
    <mergeCell ref="C558:C561"/>
    <mergeCell ref="C563:C586"/>
    <mergeCell ref="C588:C590"/>
    <mergeCell ref="C596:D596"/>
    <mergeCell ref="C599:C601"/>
    <mergeCell ref="C603:C606"/>
    <mergeCell ref="C608:C630"/>
    <mergeCell ref="C632:C634"/>
    <mergeCell ref="C637:D637"/>
    <mergeCell ref="C640:C642"/>
    <mergeCell ref="C644:C647"/>
    <mergeCell ref="C649:C667"/>
    <mergeCell ref="C669:C670"/>
    <mergeCell ref="C673:D673"/>
    <mergeCell ref="C676:C678"/>
    <mergeCell ref="C680:C683"/>
    <mergeCell ref="C685:C697"/>
    <mergeCell ref="C699:C700"/>
    <mergeCell ref="C701:D701"/>
    <mergeCell ref="C704:C706"/>
    <mergeCell ref="C708:C711"/>
    <mergeCell ref="C713:C725"/>
    <mergeCell ref="C727:C728"/>
    <mergeCell ref="C729:D729"/>
    <mergeCell ref="C732:C734"/>
    <mergeCell ref="C736:C739"/>
    <mergeCell ref="C741:C756"/>
    <mergeCell ref="C758:C759"/>
    <mergeCell ref="C760:D760"/>
    <mergeCell ref="C763:C765"/>
    <mergeCell ref="C767:C770"/>
    <mergeCell ref="C772:C785"/>
    <mergeCell ref="C788:D788"/>
    <mergeCell ref="C791:C793"/>
    <mergeCell ref="C795:C798"/>
    <mergeCell ref="C800:C820"/>
    <mergeCell ref="C825:D825"/>
    <mergeCell ref="C828:C830"/>
    <mergeCell ref="C832:C835"/>
    <mergeCell ref="C837:C854"/>
    <mergeCell ref="C856:C858"/>
    <mergeCell ref="C859:D859"/>
    <mergeCell ref="C862:C864"/>
    <mergeCell ref="C866:C869"/>
    <mergeCell ref="C871:C894"/>
    <mergeCell ref="C896:C900"/>
    <mergeCell ref="A902:A929"/>
    <mergeCell ref="B902:B929"/>
    <mergeCell ref="C902:D902"/>
    <mergeCell ref="C905:C907"/>
    <mergeCell ref="C909:C912"/>
    <mergeCell ref="C914:C926"/>
    <mergeCell ref="B930:C930"/>
    <mergeCell ref="A931:A1298"/>
    <mergeCell ref="B932:B1130"/>
    <mergeCell ref="C932:D932"/>
    <mergeCell ref="C935:C937"/>
    <mergeCell ref="C939:C942"/>
    <mergeCell ref="C944:C951"/>
    <mergeCell ref="C953:C954"/>
    <mergeCell ref="C955:D955"/>
    <mergeCell ref="C958:C960"/>
    <mergeCell ref="C962:C965"/>
    <mergeCell ref="C967:C971"/>
    <mergeCell ref="C974:D974"/>
    <mergeCell ref="C977:C979"/>
    <mergeCell ref="C981:C983"/>
    <mergeCell ref="C985:C993"/>
    <mergeCell ref="C995:C996"/>
    <mergeCell ref="C997:D997"/>
    <mergeCell ref="C1000:C1002"/>
    <mergeCell ref="C1004:C1007"/>
    <mergeCell ref="C1009:C1016"/>
    <mergeCell ref="C1019:D1019"/>
    <mergeCell ref="C1022:C1024"/>
    <mergeCell ref="C1026:C1029"/>
    <mergeCell ref="C1031:C1046"/>
    <mergeCell ref="C1049:D1049"/>
    <mergeCell ref="C1052:C1053"/>
    <mergeCell ref="C1055:C1057"/>
    <mergeCell ref="C1059:C1065"/>
    <mergeCell ref="C1068:D1068"/>
    <mergeCell ref="C1071:C1073"/>
    <mergeCell ref="C1075:C1076"/>
    <mergeCell ref="C1078:C1082"/>
    <mergeCell ref="C1085:D1085"/>
    <mergeCell ref="C1088:C1090"/>
    <mergeCell ref="C1092:C1095"/>
    <mergeCell ref="C1097:C1103"/>
    <mergeCell ref="C1105:C1106"/>
    <mergeCell ref="C1107:D1107"/>
    <mergeCell ref="C1110:C1112"/>
    <mergeCell ref="C1114:C1117"/>
    <mergeCell ref="C1119:C1124"/>
    <mergeCell ref="C1126:C1127"/>
    <mergeCell ref="C1128:D1128"/>
    <mergeCell ref="B1132:B1173"/>
    <mergeCell ref="C1132:D1132"/>
    <mergeCell ref="C1135:C1137"/>
    <mergeCell ref="C1139:C1142"/>
    <mergeCell ref="C1144:C1155"/>
    <mergeCell ref="C1156:D1156"/>
    <mergeCell ref="C1159:C1161"/>
    <mergeCell ref="C1163:C1166"/>
    <mergeCell ref="C1168:C1173"/>
    <mergeCell ref="C1174:D1174"/>
    <mergeCell ref="B1175:B1224"/>
    <mergeCell ref="C1175:D1175"/>
    <mergeCell ref="C1178:C1180"/>
    <mergeCell ref="C1182:C1185"/>
    <mergeCell ref="C1187:C1213"/>
    <mergeCell ref="C1215:C1216"/>
    <mergeCell ref="C1219:D1219"/>
    <mergeCell ref="C1222:D1222"/>
    <mergeCell ref="B1226:B1274"/>
    <mergeCell ref="C1226:D1226"/>
    <mergeCell ref="C1229:C1231"/>
    <mergeCell ref="C1233:C1236"/>
    <mergeCell ref="C1238:C1267"/>
    <mergeCell ref="C1269:C1271"/>
    <mergeCell ref="C1272:D1272"/>
    <mergeCell ref="C1275:D1275"/>
    <mergeCell ref="B1276:B1298"/>
    <mergeCell ref="C1278:C1279"/>
    <mergeCell ref="C1281:C1282"/>
    <mergeCell ref="C1284:C1294"/>
    <mergeCell ref="B1299:D1299"/>
    <mergeCell ref="A1300:A1303"/>
    <mergeCell ref="C1300:D1300"/>
    <mergeCell ref="B1301:B1303"/>
    <mergeCell ref="C1302:C1303"/>
  </mergeCells>
  <printOptions/>
  <pageMargins left="0.7875" right="0.7875" top="0.7875" bottom="0.9541666666666666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4"/>
  <sheetViews>
    <sheetView workbookViewId="0" topLeftCell="A1">
      <selection activeCell="A1" sqref="A1"/>
    </sheetView>
  </sheetViews>
  <sheetFormatPr defaultColWidth="12.57421875" defaultRowHeight="12.75"/>
  <cols>
    <col min="1" max="5" width="11.57421875" style="0" customWidth="1"/>
    <col min="6" max="6" width="15.28125" style="0" customWidth="1"/>
    <col min="7" max="7" width="16.8515625" style="0" customWidth="1"/>
    <col min="8" max="16384" width="11.57421875" style="0" customWidth="1"/>
  </cols>
  <sheetData>
    <row r="1" spans="1:10" ht="12.75">
      <c r="A1" s="654"/>
      <c r="B1" s="655"/>
      <c r="C1" s="592"/>
      <c r="D1" s="592"/>
      <c r="E1" s="592"/>
      <c r="F1" s="511"/>
      <c r="G1" s="510" t="s">
        <v>362</v>
      </c>
      <c r="H1" s="592" t="s">
        <v>864</v>
      </c>
      <c r="I1" s="592"/>
      <c r="J1" s="656"/>
    </row>
    <row r="2" spans="1:10" ht="12.75">
      <c r="A2" s="657" t="s">
        <v>279</v>
      </c>
      <c r="B2" s="658" t="s">
        <v>865</v>
      </c>
      <c r="C2" s="659"/>
      <c r="D2" s="660"/>
      <c r="E2" s="661"/>
      <c r="F2" s="662" t="s">
        <v>866</v>
      </c>
      <c r="G2" s="393" t="s">
        <v>867</v>
      </c>
      <c r="H2" s="663" t="s">
        <v>716</v>
      </c>
      <c r="I2" s="398" t="s">
        <v>508</v>
      </c>
      <c r="J2" s="398" t="s">
        <v>509</v>
      </c>
    </row>
    <row r="3" spans="1:10" ht="12.75">
      <c r="A3" s="657"/>
      <c r="B3" s="658"/>
      <c r="C3" s="664"/>
      <c r="D3" s="665"/>
      <c r="E3" s="666"/>
      <c r="F3" s="667" t="s">
        <v>715</v>
      </c>
      <c r="G3" s="398" t="s">
        <v>715</v>
      </c>
      <c r="H3" s="663"/>
      <c r="I3" s="398"/>
      <c r="J3" s="398"/>
    </row>
    <row r="4" spans="1:10" ht="13.5">
      <c r="A4" s="668" t="s">
        <v>616</v>
      </c>
      <c r="B4" s="669"/>
      <c r="C4" s="670"/>
      <c r="D4" s="671"/>
      <c r="E4" s="672"/>
      <c r="F4" s="673"/>
      <c r="G4" s="673"/>
      <c r="H4" s="673"/>
      <c r="I4" s="673"/>
      <c r="J4" s="674"/>
    </row>
    <row r="5" spans="1:10" ht="12.75">
      <c r="A5" s="675"/>
      <c r="B5" s="676"/>
      <c r="C5" s="677" t="s">
        <v>868</v>
      </c>
      <c r="D5" s="678"/>
      <c r="E5" s="679"/>
      <c r="F5" s="680"/>
      <c r="G5" s="680"/>
      <c r="H5" s="680"/>
      <c r="I5" s="680"/>
      <c r="J5" s="681"/>
    </row>
    <row r="6" spans="1:10" ht="12.75">
      <c r="A6" s="199"/>
      <c r="B6" s="682">
        <v>501</v>
      </c>
      <c r="C6" s="683" t="s">
        <v>869</v>
      </c>
      <c r="D6" s="683"/>
      <c r="E6" s="683"/>
      <c r="F6" s="684">
        <v>308870</v>
      </c>
      <c r="G6" s="685">
        <v>314185</v>
      </c>
      <c r="H6" s="685">
        <v>241271</v>
      </c>
      <c r="I6" s="685">
        <v>241271</v>
      </c>
      <c r="J6" s="685">
        <v>241271</v>
      </c>
    </row>
    <row r="7" spans="1:10" ht="12.75">
      <c r="A7" s="199"/>
      <c r="B7" s="682">
        <v>502</v>
      </c>
      <c r="C7" s="686" t="s">
        <v>870</v>
      </c>
      <c r="D7" s="686"/>
      <c r="E7" s="686"/>
      <c r="F7" s="687">
        <v>268870</v>
      </c>
      <c r="G7" s="688">
        <v>268870</v>
      </c>
      <c r="H7" s="688">
        <v>261983</v>
      </c>
      <c r="I7" s="688">
        <v>261983</v>
      </c>
      <c r="J7" s="688">
        <v>261983</v>
      </c>
    </row>
    <row r="8" spans="1:10" ht="12.75">
      <c r="A8" s="199"/>
      <c r="B8" s="682">
        <v>511</v>
      </c>
      <c r="C8" s="686" t="s">
        <v>871</v>
      </c>
      <c r="D8" s="686"/>
      <c r="E8" s="686"/>
      <c r="F8" s="687">
        <v>117506</v>
      </c>
      <c r="G8" s="688">
        <v>127464</v>
      </c>
      <c r="H8" s="688">
        <v>46540</v>
      </c>
      <c r="I8" s="688">
        <v>46540</v>
      </c>
      <c r="J8" s="688">
        <v>46540</v>
      </c>
    </row>
    <row r="9" spans="1:10" ht="12.75">
      <c r="A9" s="199"/>
      <c r="B9" s="682">
        <v>512</v>
      </c>
      <c r="C9" s="686" t="s">
        <v>872</v>
      </c>
      <c r="D9" s="686"/>
      <c r="E9" s="686"/>
      <c r="F9" s="687">
        <v>398</v>
      </c>
      <c r="G9" s="688">
        <v>398</v>
      </c>
      <c r="H9" s="688">
        <v>400</v>
      </c>
      <c r="I9" s="688">
        <v>400</v>
      </c>
      <c r="J9" s="688">
        <v>400</v>
      </c>
    </row>
    <row r="10" spans="1:10" ht="12.75">
      <c r="A10" s="689"/>
      <c r="B10" s="682">
        <v>513</v>
      </c>
      <c r="C10" s="686" t="s">
        <v>873</v>
      </c>
      <c r="D10" s="686"/>
      <c r="E10" s="686"/>
      <c r="F10" s="687">
        <v>332</v>
      </c>
      <c r="G10" s="688">
        <v>332</v>
      </c>
      <c r="H10" s="688">
        <v>330</v>
      </c>
      <c r="I10" s="688">
        <v>330</v>
      </c>
      <c r="J10" s="688">
        <v>330</v>
      </c>
    </row>
    <row r="11" spans="1:10" ht="12.75">
      <c r="A11" s="199"/>
      <c r="B11" s="682">
        <v>518</v>
      </c>
      <c r="C11" s="686" t="s">
        <v>874</v>
      </c>
      <c r="D11" s="686"/>
      <c r="E11" s="686"/>
      <c r="F11" s="687">
        <v>637655</v>
      </c>
      <c r="G11" s="688">
        <v>637655</v>
      </c>
      <c r="H11" s="688">
        <v>674825</v>
      </c>
      <c r="I11" s="688">
        <v>674825</v>
      </c>
      <c r="J11" s="688">
        <v>674825</v>
      </c>
    </row>
    <row r="12" spans="1:10" ht="12.75">
      <c r="A12" s="690"/>
      <c r="B12" s="682">
        <v>521</v>
      </c>
      <c r="C12" s="686" t="s">
        <v>875</v>
      </c>
      <c r="D12" s="686"/>
      <c r="E12" s="686"/>
      <c r="F12" s="687">
        <v>595665</v>
      </c>
      <c r="G12" s="688">
        <v>595665</v>
      </c>
      <c r="H12" s="688">
        <v>595665</v>
      </c>
      <c r="I12" s="688">
        <v>595665</v>
      </c>
      <c r="J12" s="688">
        <v>595665</v>
      </c>
    </row>
    <row r="13" spans="1:10" ht="12.75">
      <c r="A13" s="199"/>
      <c r="B13" s="691" t="s">
        <v>876</v>
      </c>
      <c r="C13" s="686" t="s">
        <v>877</v>
      </c>
      <c r="D13" s="686"/>
      <c r="E13" s="686"/>
      <c r="F13" s="687">
        <v>332</v>
      </c>
      <c r="G13" s="688">
        <v>332</v>
      </c>
      <c r="H13" s="688">
        <v>332</v>
      </c>
      <c r="I13" s="688">
        <v>332</v>
      </c>
      <c r="J13" s="688">
        <v>332</v>
      </c>
    </row>
    <row r="14" spans="1:10" ht="12.75">
      <c r="A14" s="199"/>
      <c r="B14" s="682">
        <v>524</v>
      </c>
      <c r="C14" s="686" t="s">
        <v>878</v>
      </c>
      <c r="D14" s="686"/>
      <c r="E14" s="686"/>
      <c r="F14" s="687">
        <v>209950</v>
      </c>
      <c r="G14" s="688">
        <v>209950</v>
      </c>
      <c r="H14" s="688">
        <v>209614</v>
      </c>
      <c r="I14" s="688">
        <v>209614</v>
      </c>
      <c r="J14" s="688">
        <v>209614</v>
      </c>
    </row>
    <row r="15" spans="1:10" ht="12.75">
      <c r="A15" s="199"/>
      <c r="B15" s="682">
        <v>525</v>
      </c>
      <c r="C15" s="686" t="s">
        <v>879</v>
      </c>
      <c r="D15" s="686"/>
      <c r="E15" s="686"/>
      <c r="F15" s="687">
        <v>7140</v>
      </c>
      <c r="G15" s="688">
        <v>7140</v>
      </c>
      <c r="H15" s="688">
        <v>7000</v>
      </c>
      <c r="I15" s="688">
        <v>7000</v>
      </c>
      <c r="J15" s="688">
        <v>7000</v>
      </c>
    </row>
    <row r="16" spans="1:10" ht="12.75">
      <c r="A16" s="199"/>
      <c r="B16" s="682">
        <v>527</v>
      </c>
      <c r="C16" s="686" t="s">
        <v>880</v>
      </c>
      <c r="D16" s="686"/>
      <c r="E16" s="686"/>
      <c r="F16" s="687">
        <v>51715</v>
      </c>
      <c r="G16" s="688">
        <v>51715</v>
      </c>
      <c r="H16" s="688">
        <v>49160</v>
      </c>
      <c r="I16" s="688">
        <v>49160</v>
      </c>
      <c r="J16" s="688">
        <v>49160</v>
      </c>
    </row>
    <row r="17" spans="1:10" ht="12.75">
      <c r="A17" s="199"/>
      <c r="B17" s="682">
        <v>551</v>
      </c>
      <c r="C17" s="686" t="s">
        <v>881</v>
      </c>
      <c r="D17" s="686"/>
      <c r="E17" s="686"/>
      <c r="F17" s="687">
        <v>17161</v>
      </c>
      <c r="G17" s="688">
        <v>17161</v>
      </c>
      <c r="H17" s="688">
        <v>11100</v>
      </c>
      <c r="I17" s="688">
        <v>11100</v>
      </c>
      <c r="J17" s="688">
        <v>11100</v>
      </c>
    </row>
    <row r="18" spans="1:10" ht="12.75">
      <c r="A18" s="199"/>
      <c r="B18" s="682">
        <v>553</v>
      </c>
      <c r="C18" s="692" t="s">
        <v>882</v>
      </c>
      <c r="D18" s="693"/>
      <c r="E18" s="694"/>
      <c r="F18" s="687"/>
      <c r="G18" s="688"/>
      <c r="H18" s="688">
        <v>29861</v>
      </c>
      <c r="I18" s="688">
        <v>29861</v>
      </c>
      <c r="J18" s="688">
        <v>29861</v>
      </c>
    </row>
    <row r="19" spans="1:10" ht="12.75">
      <c r="A19" s="690"/>
      <c r="B19" s="691">
        <v>557</v>
      </c>
      <c r="C19" s="686" t="s">
        <v>883</v>
      </c>
      <c r="D19" s="686"/>
      <c r="E19" s="686"/>
      <c r="F19" s="687">
        <v>24829</v>
      </c>
      <c r="G19" s="688">
        <v>24829</v>
      </c>
      <c r="H19" s="688">
        <v>1365</v>
      </c>
      <c r="I19" s="688">
        <v>1365</v>
      </c>
      <c r="J19" s="688">
        <v>1365</v>
      </c>
    </row>
    <row r="20" spans="1:10" ht="12.75">
      <c r="A20" s="690"/>
      <c r="B20" s="682">
        <v>568</v>
      </c>
      <c r="C20" s="686" t="s">
        <v>884</v>
      </c>
      <c r="D20" s="686"/>
      <c r="E20" s="686"/>
      <c r="F20" s="687">
        <v>346047</v>
      </c>
      <c r="G20" s="688">
        <v>346047</v>
      </c>
      <c r="H20" s="695">
        <v>515738</v>
      </c>
      <c r="I20" s="695">
        <v>515738</v>
      </c>
      <c r="J20" s="695">
        <v>515738</v>
      </c>
    </row>
    <row r="21" spans="1:10" ht="12.75">
      <c r="A21" s="197"/>
      <c r="B21" s="197"/>
      <c r="C21" s="696" t="s">
        <v>885</v>
      </c>
      <c r="D21" s="696"/>
      <c r="E21" s="696"/>
      <c r="F21" s="697">
        <f>SUM(F6:F20)</f>
        <v>2586470</v>
      </c>
      <c r="G21" s="697">
        <f>SUM(G6:G20)</f>
        <v>2601743</v>
      </c>
      <c r="H21" s="697">
        <f>SUM(H6:H20)</f>
        <v>2645184</v>
      </c>
      <c r="I21" s="697">
        <f>SUM(I6:I20)</f>
        <v>2645184</v>
      </c>
      <c r="J21" s="697">
        <f>SUM(J6:J20)</f>
        <v>2645184</v>
      </c>
    </row>
    <row r="22" spans="1:10" ht="12.75">
      <c r="A22" s="675"/>
      <c r="B22" s="676"/>
      <c r="C22" s="677" t="s">
        <v>886</v>
      </c>
      <c r="D22" s="678"/>
      <c r="E22" s="679"/>
      <c r="F22" s="698"/>
      <c r="G22" s="698"/>
      <c r="H22" s="698"/>
      <c r="I22" s="698"/>
      <c r="J22" s="698"/>
    </row>
    <row r="23" spans="1:10" ht="12.75">
      <c r="A23" s="199"/>
      <c r="B23" s="682">
        <v>602</v>
      </c>
      <c r="C23" s="686" t="s">
        <v>887</v>
      </c>
      <c r="D23" s="686"/>
      <c r="E23" s="686"/>
      <c r="F23" s="699">
        <v>101242</v>
      </c>
      <c r="G23" s="688">
        <v>101242</v>
      </c>
      <c r="H23" s="688">
        <v>106020</v>
      </c>
      <c r="I23" s="688">
        <v>106020</v>
      </c>
      <c r="J23" s="688">
        <v>106020</v>
      </c>
    </row>
    <row r="24" spans="1:10" ht="12.75">
      <c r="A24" s="199"/>
      <c r="B24" s="682">
        <v>648</v>
      </c>
      <c r="C24" s="692" t="s">
        <v>888</v>
      </c>
      <c r="D24" s="693"/>
      <c r="E24" s="694"/>
      <c r="F24" s="699">
        <v>32530</v>
      </c>
      <c r="G24" s="688">
        <v>32530</v>
      </c>
      <c r="H24" s="688"/>
      <c r="I24" s="688"/>
      <c r="J24" s="688"/>
    </row>
    <row r="25" spans="1:10" ht="12.75">
      <c r="A25" s="199"/>
      <c r="B25" s="682">
        <v>653</v>
      </c>
      <c r="C25" s="686" t="s">
        <v>889</v>
      </c>
      <c r="D25" s="686"/>
      <c r="E25" s="686"/>
      <c r="F25" s="688">
        <v>24829</v>
      </c>
      <c r="G25" s="688">
        <v>24829</v>
      </c>
      <c r="H25" s="688">
        <v>29861</v>
      </c>
      <c r="I25" s="688">
        <v>29861</v>
      </c>
      <c r="J25" s="688">
        <v>29861</v>
      </c>
    </row>
    <row r="26" spans="1:10" ht="12.75">
      <c r="A26" s="199"/>
      <c r="B26" s="691">
        <v>657</v>
      </c>
      <c r="C26" s="692" t="s">
        <v>890</v>
      </c>
      <c r="D26" s="693"/>
      <c r="E26" s="694"/>
      <c r="F26" s="688"/>
      <c r="G26" s="688"/>
      <c r="H26" s="688">
        <v>1365</v>
      </c>
      <c r="I26" s="688">
        <v>1365</v>
      </c>
      <c r="J26" s="688">
        <v>1365</v>
      </c>
    </row>
    <row r="27" spans="1:10" ht="12.75">
      <c r="A27" s="199"/>
      <c r="B27" s="682">
        <v>662</v>
      </c>
      <c r="C27" s="686" t="s">
        <v>891</v>
      </c>
      <c r="D27" s="686"/>
      <c r="E27" s="686"/>
      <c r="F27" s="688">
        <v>331</v>
      </c>
      <c r="G27" s="688">
        <v>331</v>
      </c>
      <c r="H27" s="688">
        <v>200</v>
      </c>
      <c r="I27" s="688">
        <v>200</v>
      </c>
      <c r="J27" s="688">
        <v>200</v>
      </c>
    </row>
    <row r="28" spans="1:10" ht="12.75">
      <c r="A28" s="199"/>
      <c r="B28" s="691">
        <v>692</v>
      </c>
      <c r="C28" s="692" t="s">
        <v>892</v>
      </c>
      <c r="D28" s="700"/>
      <c r="E28" s="701"/>
      <c r="F28" s="688">
        <v>346047</v>
      </c>
      <c r="G28" s="688">
        <v>346047</v>
      </c>
      <c r="H28" s="688">
        <v>515738</v>
      </c>
      <c r="I28" s="688">
        <v>515738</v>
      </c>
      <c r="J28" s="688">
        <v>515738</v>
      </c>
    </row>
    <row r="29" spans="1:10" ht="12.75">
      <c r="A29" s="197"/>
      <c r="B29" s="197"/>
      <c r="C29" s="702" t="s">
        <v>893</v>
      </c>
      <c r="D29" s="703"/>
      <c r="E29" s="704"/>
      <c r="F29" s="419">
        <f>SUM(F23:F28)</f>
        <v>504979</v>
      </c>
      <c r="G29" s="419">
        <f>SUM(G23:G28)</f>
        <v>504979</v>
      </c>
      <c r="H29" s="419">
        <f>SUM(H23:H28)</f>
        <v>653184</v>
      </c>
      <c r="I29" s="419">
        <f>SUM(I23:I28)</f>
        <v>653184</v>
      </c>
      <c r="J29" s="419">
        <f>SUM(J23:J28)</f>
        <v>653184</v>
      </c>
    </row>
    <row r="30" spans="1:10" ht="12.75">
      <c r="A30" s="705"/>
      <c r="B30" s="706"/>
      <c r="C30" s="707" t="s">
        <v>894</v>
      </c>
      <c r="D30" s="708"/>
      <c r="E30" s="709"/>
      <c r="F30" s="710">
        <v>2081491</v>
      </c>
      <c r="G30" s="710">
        <v>2096764</v>
      </c>
      <c r="H30" s="710">
        <v>1992000</v>
      </c>
      <c r="I30" s="710">
        <v>1992000</v>
      </c>
      <c r="J30" s="710">
        <v>1992000</v>
      </c>
    </row>
    <row r="31" spans="1:10" ht="12.75">
      <c r="A31" s="705"/>
      <c r="B31" s="706"/>
      <c r="C31" s="707" t="s">
        <v>895</v>
      </c>
      <c r="D31" s="708"/>
      <c r="E31" s="709"/>
      <c r="F31" s="710">
        <v>0</v>
      </c>
      <c r="G31" s="710">
        <v>0</v>
      </c>
      <c r="H31" s="710">
        <v>185900</v>
      </c>
      <c r="I31" s="710"/>
      <c r="J31" s="711"/>
    </row>
    <row r="34" spans="1:10" ht="12.75">
      <c r="A34" s="654"/>
      <c r="B34" s="712"/>
      <c r="C34" s="713"/>
      <c r="D34" s="712"/>
      <c r="E34" s="712"/>
      <c r="F34" s="511"/>
      <c r="G34" s="510" t="s">
        <v>362</v>
      </c>
      <c r="H34" s="592" t="s">
        <v>896</v>
      </c>
      <c r="I34" s="592"/>
      <c r="J34" s="656"/>
    </row>
    <row r="35" spans="1:10" ht="12.75">
      <c r="A35" s="714" t="s">
        <v>279</v>
      </c>
      <c r="B35" s="715" t="s">
        <v>865</v>
      </c>
      <c r="C35" s="716"/>
      <c r="D35" s="660"/>
      <c r="E35" s="717"/>
      <c r="F35" s="662" t="s">
        <v>866</v>
      </c>
      <c r="G35" s="393" t="s">
        <v>867</v>
      </c>
      <c r="H35" s="663" t="s">
        <v>716</v>
      </c>
      <c r="I35" s="398" t="s">
        <v>508</v>
      </c>
      <c r="J35" s="718" t="s">
        <v>509</v>
      </c>
    </row>
    <row r="36" spans="1:10" ht="12.75">
      <c r="A36" s="714"/>
      <c r="B36" s="715"/>
      <c r="C36" s="719"/>
      <c r="D36" s="665"/>
      <c r="E36" s="720"/>
      <c r="F36" s="667" t="s">
        <v>715</v>
      </c>
      <c r="G36" s="398" t="s">
        <v>715</v>
      </c>
      <c r="H36" s="663"/>
      <c r="I36" s="398"/>
      <c r="J36" s="398"/>
    </row>
    <row r="37" spans="1:10" ht="13.5">
      <c r="A37" s="721" t="s">
        <v>616</v>
      </c>
      <c r="B37" s="722"/>
      <c r="C37" s="722"/>
      <c r="D37" s="722"/>
      <c r="E37" s="722"/>
      <c r="F37" s="723"/>
      <c r="G37" s="723"/>
      <c r="H37" s="723"/>
      <c r="I37" s="723"/>
      <c r="J37" s="724"/>
    </row>
    <row r="38" spans="1:10" ht="13.5">
      <c r="A38" s="725">
        <v>11</v>
      </c>
      <c r="B38" s="726" t="s">
        <v>897</v>
      </c>
      <c r="C38" s="726"/>
      <c r="D38" s="726"/>
      <c r="E38" s="726"/>
      <c r="F38" s="727"/>
      <c r="G38" s="727"/>
      <c r="H38" s="727"/>
      <c r="I38" s="727"/>
      <c r="J38" s="728"/>
    </row>
    <row r="39" spans="1:10" ht="12.75">
      <c r="A39" s="729"/>
      <c r="B39" s="197"/>
      <c r="C39" s="696" t="s">
        <v>885</v>
      </c>
      <c r="D39" s="696"/>
      <c r="E39" s="696"/>
      <c r="F39" s="730">
        <v>247560</v>
      </c>
      <c r="G39" s="730">
        <v>247560</v>
      </c>
      <c r="H39" s="730">
        <v>220617</v>
      </c>
      <c r="I39" s="730">
        <v>220617</v>
      </c>
      <c r="J39" s="730">
        <v>220617</v>
      </c>
    </row>
    <row r="40" spans="1:10" ht="12.75">
      <c r="A40" s="689"/>
      <c r="B40" s="682">
        <v>501</v>
      </c>
      <c r="C40" s="686" t="s">
        <v>869</v>
      </c>
      <c r="D40" s="686"/>
      <c r="E40" s="686"/>
      <c r="F40" s="684">
        <v>7304</v>
      </c>
      <c r="G40" s="685">
        <v>7304</v>
      </c>
      <c r="H40" s="685">
        <v>5990</v>
      </c>
      <c r="I40" s="685">
        <v>5990</v>
      </c>
      <c r="J40" s="685">
        <v>5990</v>
      </c>
    </row>
    <row r="41" spans="1:10" ht="12.75">
      <c r="A41" s="689"/>
      <c r="B41" s="682">
        <v>502</v>
      </c>
      <c r="C41" s="692" t="s">
        <v>898</v>
      </c>
      <c r="D41" s="693"/>
      <c r="E41" s="694"/>
      <c r="F41" s="684">
        <v>29870</v>
      </c>
      <c r="G41" s="685">
        <v>29870</v>
      </c>
      <c r="H41" s="685">
        <v>26803</v>
      </c>
      <c r="I41" s="685">
        <v>26803</v>
      </c>
      <c r="J41" s="685">
        <v>26803</v>
      </c>
    </row>
    <row r="42" spans="1:10" ht="12.75">
      <c r="A42" s="689"/>
      <c r="B42" s="682">
        <v>511</v>
      </c>
      <c r="C42" s="692" t="s">
        <v>899</v>
      </c>
      <c r="D42" s="693"/>
      <c r="E42" s="694"/>
      <c r="F42" s="684">
        <v>4980</v>
      </c>
      <c r="G42" s="685">
        <v>4980</v>
      </c>
      <c r="H42" s="685">
        <v>2000</v>
      </c>
      <c r="I42" s="685">
        <v>2000</v>
      </c>
      <c r="J42" s="685">
        <v>2000</v>
      </c>
    </row>
    <row r="43" spans="1:10" ht="12.75">
      <c r="A43" s="689"/>
      <c r="B43" s="682">
        <v>512</v>
      </c>
      <c r="C43" s="692" t="s">
        <v>872</v>
      </c>
      <c r="D43" s="693"/>
      <c r="E43" s="694"/>
      <c r="F43" s="684">
        <v>398</v>
      </c>
      <c r="G43" s="685">
        <v>398</v>
      </c>
      <c r="H43" s="685">
        <v>400</v>
      </c>
      <c r="I43" s="685">
        <v>400</v>
      </c>
      <c r="J43" s="685">
        <v>400</v>
      </c>
    </row>
    <row r="44" spans="1:10" ht="12.75">
      <c r="A44" s="689"/>
      <c r="B44" s="682">
        <v>513</v>
      </c>
      <c r="C44" s="692" t="s">
        <v>873</v>
      </c>
      <c r="D44" s="693"/>
      <c r="E44" s="694"/>
      <c r="F44" s="684">
        <v>332</v>
      </c>
      <c r="G44" s="685">
        <v>332</v>
      </c>
      <c r="H44" s="685">
        <v>330</v>
      </c>
      <c r="I44" s="685">
        <v>330</v>
      </c>
      <c r="J44" s="685">
        <v>330</v>
      </c>
    </row>
    <row r="45" spans="1:10" ht="12.75">
      <c r="A45" s="689"/>
      <c r="B45" s="682">
        <v>518</v>
      </c>
      <c r="C45" s="692" t="s">
        <v>874</v>
      </c>
      <c r="D45" s="693"/>
      <c r="E45" s="694"/>
      <c r="F45" s="684">
        <v>13940</v>
      </c>
      <c r="G45" s="685">
        <v>13940</v>
      </c>
      <c r="H45" s="685">
        <v>11000</v>
      </c>
      <c r="I45" s="685">
        <v>11000</v>
      </c>
      <c r="J45" s="685">
        <v>11000</v>
      </c>
    </row>
    <row r="46" spans="1:10" ht="12.75">
      <c r="A46" s="689"/>
      <c r="B46" s="682">
        <v>521</v>
      </c>
      <c r="C46" s="686" t="s">
        <v>875</v>
      </c>
      <c r="D46" s="686"/>
      <c r="E46" s="686"/>
      <c r="F46" s="687">
        <v>115846</v>
      </c>
      <c r="G46" s="688">
        <v>115846</v>
      </c>
      <c r="H46" s="688">
        <v>107150</v>
      </c>
      <c r="I46" s="688">
        <v>107150</v>
      </c>
      <c r="J46" s="688">
        <v>107150</v>
      </c>
    </row>
    <row r="47" spans="1:10" ht="12.75">
      <c r="A47" s="689"/>
      <c r="B47" s="691">
        <v>521</v>
      </c>
      <c r="C47" s="692" t="s">
        <v>877</v>
      </c>
      <c r="D47" s="700"/>
      <c r="E47" s="701"/>
      <c r="F47" s="687">
        <v>332</v>
      </c>
      <c r="G47" s="688">
        <v>332</v>
      </c>
      <c r="H47" s="688">
        <v>332</v>
      </c>
      <c r="I47" s="688">
        <v>332</v>
      </c>
      <c r="J47" s="688">
        <v>332</v>
      </c>
    </row>
    <row r="48" spans="1:10" ht="12.75">
      <c r="A48" s="689"/>
      <c r="B48" s="682">
        <v>524</v>
      </c>
      <c r="C48" s="692" t="s">
        <v>880</v>
      </c>
      <c r="D48" s="693"/>
      <c r="E48" s="694"/>
      <c r="F48" s="687">
        <v>40828</v>
      </c>
      <c r="G48" s="688">
        <v>40828</v>
      </c>
      <c r="H48" s="688">
        <v>37664</v>
      </c>
      <c r="I48" s="688">
        <v>37664</v>
      </c>
      <c r="J48" s="688">
        <v>37664</v>
      </c>
    </row>
    <row r="49" spans="1:10" ht="12.75">
      <c r="A49" s="689"/>
      <c r="B49" s="682">
        <v>525</v>
      </c>
      <c r="C49" s="692" t="s">
        <v>900</v>
      </c>
      <c r="D49" s="693"/>
      <c r="E49" s="694"/>
      <c r="F49" s="687">
        <v>1200</v>
      </c>
      <c r="G49" s="688">
        <v>1200</v>
      </c>
      <c r="H49" s="688">
        <v>1140</v>
      </c>
      <c r="I49" s="688">
        <v>1140</v>
      </c>
      <c r="J49" s="688">
        <v>1140</v>
      </c>
    </row>
    <row r="50" spans="1:10" ht="12.75">
      <c r="A50" s="689"/>
      <c r="B50" s="682">
        <v>527</v>
      </c>
      <c r="C50" s="692" t="s">
        <v>880</v>
      </c>
      <c r="D50" s="693"/>
      <c r="E50" s="694"/>
      <c r="F50" s="687">
        <v>6308</v>
      </c>
      <c r="G50" s="688">
        <v>6308</v>
      </c>
      <c r="H50" s="688">
        <v>6700</v>
      </c>
      <c r="I50" s="688">
        <v>6700</v>
      </c>
      <c r="J50" s="688">
        <v>6700</v>
      </c>
    </row>
    <row r="51" spans="1:10" ht="12.75">
      <c r="A51" s="689"/>
      <c r="B51" s="682">
        <v>551</v>
      </c>
      <c r="C51" s="692" t="s">
        <v>884</v>
      </c>
      <c r="D51" s="693"/>
      <c r="E51" s="694"/>
      <c r="F51" s="687">
        <v>19253</v>
      </c>
      <c r="G51" s="688">
        <v>19253</v>
      </c>
      <c r="H51" s="688">
        <v>12458</v>
      </c>
      <c r="I51" s="688">
        <v>12458</v>
      </c>
      <c r="J51" s="688">
        <v>12458</v>
      </c>
    </row>
    <row r="52" spans="1:10" ht="12.75">
      <c r="A52" s="689"/>
      <c r="B52" s="682">
        <v>553</v>
      </c>
      <c r="C52" s="692" t="s">
        <v>901</v>
      </c>
      <c r="D52" s="693"/>
      <c r="E52" s="694"/>
      <c r="F52" s="687">
        <v>4977</v>
      </c>
      <c r="G52" s="688">
        <v>4977</v>
      </c>
      <c r="H52" s="688">
        <v>6850</v>
      </c>
      <c r="I52" s="688">
        <v>6850</v>
      </c>
      <c r="J52" s="688">
        <v>6850</v>
      </c>
    </row>
    <row r="53" spans="1:10" ht="12.75">
      <c r="A53" s="689"/>
      <c r="B53" s="682">
        <v>568</v>
      </c>
      <c r="C53" s="686" t="s">
        <v>881</v>
      </c>
      <c r="D53" s="686"/>
      <c r="E53" s="686"/>
      <c r="F53" s="687">
        <v>1992</v>
      </c>
      <c r="G53" s="688">
        <v>1992</v>
      </c>
      <c r="H53" s="688">
        <v>1800</v>
      </c>
      <c r="I53" s="688">
        <v>1800</v>
      </c>
      <c r="J53" s="688">
        <v>1800</v>
      </c>
    </row>
    <row r="54" spans="1:10" ht="12.75">
      <c r="A54" s="731"/>
      <c r="B54" s="446"/>
      <c r="C54" s="732" t="s">
        <v>893</v>
      </c>
      <c r="D54" s="732"/>
      <c r="E54" s="732"/>
      <c r="F54" s="697">
        <v>234282</v>
      </c>
      <c r="G54" s="697">
        <v>234282</v>
      </c>
      <c r="H54" s="697">
        <v>204917</v>
      </c>
      <c r="I54" s="697">
        <v>204917</v>
      </c>
      <c r="J54" s="697">
        <v>204917</v>
      </c>
    </row>
    <row r="55" spans="1:10" ht="12.75">
      <c r="A55" s="733"/>
      <c r="B55" s="734">
        <v>644</v>
      </c>
      <c r="C55" s="735" t="s">
        <v>891</v>
      </c>
      <c r="D55" s="736"/>
      <c r="E55" s="737"/>
      <c r="F55" s="738">
        <v>331</v>
      </c>
      <c r="G55" s="738">
        <v>331</v>
      </c>
      <c r="H55" s="738">
        <v>200</v>
      </c>
      <c r="I55" s="738">
        <v>200</v>
      </c>
      <c r="J55" s="738">
        <v>200</v>
      </c>
    </row>
    <row r="56" spans="1:10" ht="12.75">
      <c r="A56" s="689"/>
      <c r="B56" s="682">
        <v>653</v>
      </c>
      <c r="C56" s="692" t="s">
        <v>902</v>
      </c>
      <c r="D56" s="693"/>
      <c r="E56" s="694"/>
      <c r="F56" s="687">
        <v>4977</v>
      </c>
      <c r="G56" s="738">
        <v>4977</v>
      </c>
      <c r="H56" s="738">
        <v>6850</v>
      </c>
      <c r="I56" s="738">
        <v>6850</v>
      </c>
      <c r="J56" s="738">
        <v>6850</v>
      </c>
    </row>
    <row r="57" spans="1:10" ht="12.75">
      <c r="A57" s="689"/>
      <c r="B57" s="682">
        <v>691</v>
      </c>
      <c r="C57" s="739" t="s">
        <v>903</v>
      </c>
      <c r="D57" s="701" t="s">
        <v>904</v>
      </c>
      <c r="E57" s="701"/>
      <c r="F57" s="688">
        <v>209721</v>
      </c>
      <c r="G57" s="688">
        <v>209721</v>
      </c>
      <c r="H57" s="688">
        <v>185409</v>
      </c>
      <c r="I57" s="688">
        <v>185409</v>
      </c>
      <c r="J57" s="688">
        <v>185409</v>
      </c>
    </row>
    <row r="58" spans="1:10" ht="12.75">
      <c r="A58" s="689"/>
      <c r="B58" s="740">
        <v>692</v>
      </c>
      <c r="C58" s="689"/>
      <c r="D58" s="701" t="s">
        <v>905</v>
      </c>
      <c r="E58" s="701"/>
      <c r="F58" s="684">
        <v>19253</v>
      </c>
      <c r="G58" s="688">
        <v>19253</v>
      </c>
      <c r="H58" s="688">
        <v>12458</v>
      </c>
      <c r="I58" s="688">
        <v>12458</v>
      </c>
      <c r="J58" s="688">
        <v>12458</v>
      </c>
    </row>
    <row r="59" spans="1:10" ht="12.75">
      <c r="A59" s="731"/>
      <c r="B59" s="446"/>
      <c r="C59" s="702" t="s">
        <v>906</v>
      </c>
      <c r="D59" s="703"/>
      <c r="E59" s="741"/>
      <c r="F59" s="419">
        <v>209721</v>
      </c>
      <c r="G59" s="419">
        <v>209721</v>
      </c>
      <c r="H59" s="419">
        <v>185409</v>
      </c>
      <c r="I59" s="419">
        <v>185409</v>
      </c>
      <c r="J59" s="419">
        <v>185409</v>
      </c>
    </row>
    <row r="60" spans="1:10" ht="13.5">
      <c r="A60" s="725">
        <v>12</v>
      </c>
      <c r="B60" s="726" t="s">
        <v>907</v>
      </c>
      <c r="C60" s="726"/>
      <c r="D60" s="726"/>
      <c r="E60" s="726"/>
      <c r="F60" s="727"/>
      <c r="G60" s="727"/>
      <c r="H60" s="727"/>
      <c r="I60" s="727"/>
      <c r="J60" s="727"/>
    </row>
    <row r="61" spans="1:10" ht="12.75">
      <c r="A61" s="729"/>
      <c r="B61" s="197"/>
      <c r="C61" s="696" t="s">
        <v>885</v>
      </c>
      <c r="D61" s="696"/>
      <c r="E61" s="696"/>
      <c r="F61" s="730">
        <v>61242</v>
      </c>
      <c r="G61" s="730">
        <v>61242</v>
      </c>
      <c r="H61" s="730">
        <v>60555</v>
      </c>
      <c r="I61" s="730">
        <v>60555</v>
      </c>
      <c r="J61" s="730">
        <v>60555</v>
      </c>
    </row>
    <row r="62" spans="1:10" ht="12.75">
      <c r="A62" s="689"/>
      <c r="B62" s="682">
        <v>501</v>
      </c>
      <c r="C62" s="686" t="s">
        <v>869</v>
      </c>
      <c r="D62" s="686"/>
      <c r="E62" s="686"/>
      <c r="F62" s="684">
        <v>4647</v>
      </c>
      <c r="G62" s="685">
        <v>4647</v>
      </c>
      <c r="H62" s="685">
        <v>3500</v>
      </c>
      <c r="I62" s="685">
        <v>3500</v>
      </c>
      <c r="J62" s="685">
        <v>3500</v>
      </c>
    </row>
    <row r="63" spans="1:10" ht="12.75">
      <c r="A63" s="689"/>
      <c r="B63" s="682">
        <v>502</v>
      </c>
      <c r="C63" s="692" t="s">
        <v>898</v>
      </c>
      <c r="D63" s="693"/>
      <c r="E63" s="694"/>
      <c r="F63" s="684">
        <v>332</v>
      </c>
      <c r="G63" s="685">
        <v>332</v>
      </c>
      <c r="H63" s="685">
        <v>100</v>
      </c>
      <c r="I63" s="685">
        <v>100</v>
      </c>
      <c r="J63" s="685">
        <v>100</v>
      </c>
    </row>
    <row r="64" spans="1:10" ht="12.75">
      <c r="A64" s="689"/>
      <c r="B64" s="682">
        <v>511</v>
      </c>
      <c r="C64" s="692" t="s">
        <v>899</v>
      </c>
      <c r="D64" s="693"/>
      <c r="E64" s="694"/>
      <c r="F64" s="684">
        <v>332</v>
      </c>
      <c r="G64" s="685">
        <v>332</v>
      </c>
      <c r="H64" s="685"/>
      <c r="I64" s="685"/>
      <c r="J64" s="685"/>
    </row>
    <row r="65" spans="1:10" ht="12.75">
      <c r="A65" s="689"/>
      <c r="B65" s="682">
        <v>518</v>
      </c>
      <c r="C65" s="692" t="s">
        <v>874</v>
      </c>
      <c r="D65" s="693"/>
      <c r="E65" s="694"/>
      <c r="F65" s="684">
        <v>1162</v>
      </c>
      <c r="G65" s="685">
        <v>1162</v>
      </c>
      <c r="H65" s="685">
        <v>300</v>
      </c>
      <c r="I65" s="685">
        <v>300</v>
      </c>
      <c r="J65" s="685">
        <v>300</v>
      </c>
    </row>
    <row r="66" spans="1:10" ht="12.75">
      <c r="A66" s="689"/>
      <c r="B66" s="682">
        <v>521</v>
      </c>
      <c r="C66" s="686" t="s">
        <v>875</v>
      </c>
      <c r="D66" s="686"/>
      <c r="E66" s="686"/>
      <c r="F66" s="687">
        <v>36513</v>
      </c>
      <c r="G66" s="688">
        <v>36513</v>
      </c>
      <c r="H66" s="688">
        <v>37750</v>
      </c>
      <c r="I66" s="688">
        <v>37750</v>
      </c>
      <c r="J66" s="688">
        <v>37750</v>
      </c>
    </row>
    <row r="67" spans="1:10" ht="12.75">
      <c r="A67" s="689"/>
      <c r="B67" s="682">
        <v>524</v>
      </c>
      <c r="C67" s="692" t="s">
        <v>880</v>
      </c>
      <c r="D67" s="693"/>
      <c r="E67" s="694"/>
      <c r="F67" s="687">
        <v>12945</v>
      </c>
      <c r="G67" s="688">
        <v>12945</v>
      </c>
      <c r="H67" s="688">
        <v>13290</v>
      </c>
      <c r="I67" s="688">
        <v>13290</v>
      </c>
      <c r="J67" s="688">
        <v>13290</v>
      </c>
    </row>
    <row r="68" spans="1:10" ht="12.75">
      <c r="A68" s="689"/>
      <c r="B68" s="682">
        <v>525</v>
      </c>
      <c r="C68" s="692" t="s">
        <v>900</v>
      </c>
      <c r="D68" s="693"/>
      <c r="E68" s="694"/>
      <c r="F68" s="687">
        <v>498</v>
      </c>
      <c r="G68" s="688">
        <v>498</v>
      </c>
      <c r="H68" s="688">
        <v>545</v>
      </c>
      <c r="I68" s="688">
        <v>545</v>
      </c>
      <c r="J68" s="688">
        <v>545</v>
      </c>
    </row>
    <row r="69" spans="1:10" ht="12.75">
      <c r="A69" s="689"/>
      <c r="B69" s="682">
        <v>527</v>
      </c>
      <c r="C69" s="692" t="s">
        <v>880</v>
      </c>
      <c r="D69" s="693"/>
      <c r="E69" s="694"/>
      <c r="F69" s="687">
        <v>3651</v>
      </c>
      <c r="G69" s="688">
        <v>3651</v>
      </c>
      <c r="H69" s="688">
        <v>2930</v>
      </c>
      <c r="I69" s="688">
        <v>2930</v>
      </c>
      <c r="J69" s="688">
        <v>2930</v>
      </c>
    </row>
    <row r="70" spans="1:10" ht="12.75">
      <c r="A70" s="689"/>
      <c r="B70" s="682">
        <v>551</v>
      </c>
      <c r="C70" s="692" t="s">
        <v>884</v>
      </c>
      <c r="D70" s="693"/>
      <c r="E70" s="694"/>
      <c r="F70" s="688">
        <v>166</v>
      </c>
      <c r="G70" s="688">
        <v>166</v>
      </c>
      <c r="H70" s="688"/>
      <c r="I70" s="688"/>
      <c r="J70" s="688"/>
    </row>
    <row r="71" spans="1:10" ht="12.75">
      <c r="A71" s="689"/>
      <c r="B71" s="682">
        <v>553</v>
      </c>
      <c r="C71" s="692" t="s">
        <v>901</v>
      </c>
      <c r="D71" s="693"/>
      <c r="E71" s="694"/>
      <c r="F71" s="688">
        <v>996</v>
      </c>
      <c r="G71" s="688">
        <v>996</v>
      </c>
      <c r="H71" s="688">
        <v>2140</v>
      </c>
      <c r="I71" s="688">
        <v>2140</v>
      </c>
      <c r="J71" s="688">
        <v>2140</v>
      </c>
    </row>
    <row r="72" spans="1:10" ht="12.75">
      <c r="A72" s="731"/>
      <c r="B72" s="446"/>
      <c r="C72" s="732" t="s">
        <v>893</v>
      </c>
      <c r="D72" s="732"/>
      <c r="E72" s="732"/>
      <c r="F72" s="419">
        <v>61242</v>
      </c>
      <c r="G72" s="419">
        <v>61242</v>
      </c>
      <c r="H72" s="419">
        <v>60555</v>
      </c>
      <c r="I72" s="419">
        <v>60555</v>
      </c>
      <c r="J72" s="419">
        <v>60555</v>
      </c>
    </row>
    <row r="73" spans="1:10" ht="12.75">
      <c r="A73" s="733"/>
      <c r="B73" s="734">
        <v>653</v>
      </c>
      <c r="C73" s="735" t="s">
        <v>908</v>
      </c>
      <c r="D73" s="742"/>
      <c r="E73" s="743"/>
      <c r="F73" s="738">
        <v>996</v>
      </c>
      <c r="G73" s="738">
        <v>996</v>
      </c>
      <c r="H73" s="738">
        <v>2140</v>
      </c>
      <c r="I73" s="738">
        <v>2140</v>
      </c>
      <c r="J73" s="738">
        <v>2140</v>
      </c>
    </row>
    <row r="74" spans="1:10" ht="12.75">
      <c r="A74" s="689"/>
      <c r="B74" s="682">
        <v>691</v>
      </c>
      <c r="C74" s="739" t="s">
        <v>903</v>
      </c>
      <c r="D74" s="701" t="s">
        <v>904</v>
      </c>
      <c r="E74" s="701"/>
      <c r="F74" s="688">
        <v>60080</v>
      </c>
      <c r="G74" s="688">
        <v>60080</v>
      </c>
      <c r="H74" s="688">
        <v>58415</v>
      </c>
      <c r="I74" s="688">
        <v>58415</v>
      </c>
      <c r="J74" s="688">
        <v>58415</v>
      </c>
    </row>
    <row r="75" spans="1:10" ht="12.75">
      <c r="A75" s="689"/>
      <c r="B75" s="740">
        <v>692</v>
      </c>
      <c r="C75" s="689"/>
      <c r="D75" s="701" t="s">
        <v>905</v>
      </c>
      <c r="E75" s="701"/>
      <c r="F75" s="684">
        <v>166</v>
      </c>
      <c r="G75" s="688">
        <v>166</v>
      </c>
      <c r="H75" s="688"/>
      <c r="I75" s="688"/>
      <c r="J75" s="688"/>
    </row>
    <row r="76" spans="1:10" ht="12.75">
      <c r="A76" s="731"/>
      <c r="B76" s="446"/>
      <c r="C76" s="702" t="s">
        <v>906</v>
      </c>
      <c r="D76" s="703"/>
      <c r="E76" s="741"/>
      <c r="F76" s="419">
        <v>60080</v>
      </c>
      <c r="G76" s="419">
        <v>60080</v>
      </c>
      <c r="H76" s="419">
        <v>58415</v>
      </c>
      <c r="I76" s="419">
        <v>58415</v>
      </c>
      <c r="J76" s="419">
        <v>58415</v>
      </c>
    </row>
    <row r="77" spans="1:10" ht="13.5">
      <c r="A77" s="725">
        <v>13</v>
      </c>
      <c r="B77" s="726" t="s">
        <v>909</v>
      </c>
      <c r="C77" s="726"/>
      <c r="D77" s="726"/>
      <c r="E77" s="726"/>
      <c r="F77" s="727"/>
      <c r="G77" s="727"/>
      <c r="H77" s="727"/>
      <c r="I77" s="727"/>
      <c r="J77" s="727"/>
    </row>
    <row r="78" spans="1:10" ht="12.75">
      <c r="A78" s="729"/>
      <c r="B78" s="197"/>
      <c r="C78" s="696" t="s">
        <v>885</v>
      </c>
      <c r="D78" s="696"/>
      <c r="E78" s="696"/>
      <c r="F78" s="730">
        <v>43152</v>
      </c>
      <c r="G78" s="730">
        <v>43152</v>
      </c>
      <c r="H78" s="730">
        <v>41100</v>
      </c>
      <c r="I78" s="730">
        <v>41100</v>
      </c>
      <c r="J78" s="730">
        <v>41100</v>
      </c>
    </row>
    <row r="79" spans="1:10" ht="12.75">
      <c r="A79" s="689"/>
      <c r="B79" s="682">
        <v>518</v>
      </c>
      <c r="C79" s="692" t="s">
        <v>874</v>
      </c>
      <c r="D79" s="693"/>
      <c r="E79" s="694"/>
      <c r="F79" s="684">
        <v>43152</v>
      </c>
      <c r="G79" s="685">
        <v>43152</v>
      </c>
      <c r="H79" s="685">
        <v>41100</v>
      </c>
      <c r="I79" s="685">
        <v>41100</v>
      </c>
      <c r="J79" s="685">
        <v>41100</v>
      </c>
    </row>
    <row r="80" spans="1:10" ht="12.75">
      <c r="A80" s="731"/>
      <c r="B80" s="446"/>
      <c r="C80" s="732" t="s">
        <v>893</v>
      </c>
      <c r="D80" s="732"/>
      <c r="E80" s="732"/>
      <c r="F80" s="697">
        <v>43152</v>
      </c>
      <c r="G80" s="697">
        <v>43152</v>
      </c>
      <c r="H80" s="697">
        <v>41100</v>
      </c>
      <c r="I80" s="697">
        <v>41100</v>
      </c>
      <c r="J80" s="697">
        <v>41100</v>
      </c>
    </row>
    <row r="81" spans="1:10" ht="12.75">
      <c r="A81" s="689"/>
      <c r="B81" s="682">
        <v>691</v>
      </c>
      <c r="C81" s="739" t="s">
        <v>903</v>
      </c>
      <c r="D81" s="701" t="s">
        <v>904</v>
      </c>
      <c r="E81" s="701"/>
      <c r="F81" s="688">
        <v>43152</v>
      </c>
      <c r="G81" s="688">
        <v>43152</v>
      </c>
      <c r="H81" s="688">
        <v>41100</v>
      </c>
      <c r="I81" s="688">
        <v>41100</v>
      </c>
      <c r="J81" s="688">
        <v>41100</v>
      </c>
    </row>
    <row r="82" spans="1:10" ht="12.75">
      <c r="A82" s="689"/>
      <c r="B82" s="740">
        <v>692</v>
      </c>
      <c r="C82" s="689"/>
      <c r="D82" s="701" t="s">
        <v>905</v>
      </c>
      <c r="E82" s="701"/>
      <c r="F82" s="684"/>
      <c r="G82" s="688"/>
      <c r="H82" s="688"/>
      <c r="I82" s="688"/>
      <c r="J82" s="688"/>
    </row>
    <row r="83" spans="1:10" ht="12.75">
      <c r="A83" s="731"/>
      <c r="B83" s="446"/>
      <c r="C83" s="702" t="s">
        <v>910</v>
      </c>
      <c r="D83" s="703"/>
      <c r="E83" s="741"/>
      <c r="F83" s="419">
        <v>43152</v>
      </c>
      <c r="G83" s="419">
        <v>43152</v>
      </c>
      <c r="H83" s="419">
        <v>41100</v>
      </c>
      <c r="I83" s="419">
        <v>41100</v>
      </c>
      <c r="J83" s="419">
        <v>41100</v>
      </c>
    </row>
    <row r="84" spans="1:10" ht="13.5">
      <c r="A84" s="725">
        <v>14</v>
      </c>
      <c r="B84" s="726" t="s">
        <v>911</v>
      </c>
      <c r="C84" s="726"/>
      <c r="D84" s="726"/>
      <c r="E84" s="726"/>
      <c r="F84" s="727"/>
      <c r="G84" s="727"/>
      <c r="H84" s="727"/>
      <c r="I84" s="727"/>
      <c r="J84" s="727"/>
    </row>
    <row r="85" spans="1:10" ht="12.75">
      <c r="A85" s="729"/>
      <c r="B85" s="197"/>
      <c r="C85" s="696" t="s">
        <v>885</v>
      </c>
      <c r="D85" s="696"/>
      <c r="E85" s="696"/>
      <c r="F85" s="730">
        <f>SUM(F86:F94)</f>
        <v>30206</v>
      </c>
      <c r="G85" s="730">
        <f>SUM(G86:G94)</f>
        <v>30206</v>
      </c>
      <c r="H85" s="730">
        <v>31725</v>
      </c>
      <c r="I85" s="730">
        <v>31725</v>
      </c>
      <c r="J85" s="730">
        <v>31725</v>
      </c>
    </row>
    <row r="86" spans="1:10" ht="12.75">
      <c r="A86" s="689"/>
      <c r="B86" s="682">
        <v>501</v>
      </c>
      <c r="C86" s="686" t="s">
        <v>869</v>
      </c>
      <c r="D86" s="686"/>
      <c r="E86" s="686"/>
      <c r="F86" s="684">
        <v>1660</v>
      </c>
      <c r="G86" s="685">
        <v>1660</v>
      </c>
      <c r="H86" s="685">
        <v>850</v>
      </c>
      <c r="I86" s="685">
        <v>850</v>
      </c>
      <c r="J86" s="685">
        <v>850</v>
      </c>
    </row>
    <row r="87" spans="1:10" ht="12.75">
      <c r="A87" s="689"/>
      <c r="B87" s="682">
        <v>502</v>
      </c>
      <c r="C87" s="692" t="s">
        <v>898</v>
      </c>
      <c r="D87" s="693"/>
      <c r="E87" s="694"/>
      <c r="F87" s="684">
        <v>3319</v>
      </c>
      <c r="G87" s="685">
        <v>3319</v>
      </c>
      <c r="H87" s="685">
        <v>3400</v>
      </c>
      <c r="I87" s="685">
        <v>3400</v>
      </c>
      <c r="J87" s="685">
        <v>3400</v>
      </c>
    </row>
    <row r="88" spans="1:10" ht="12.75">
      <c r="A88" s="689"/>
      <c r="B88" s="682">
        <v>518</v>
      </c>
      <c r="C88" s="692" t="s">
        <v>874</v>
      </c>
      <c r="D88" s="693"/>
      <c r="E88" s="694"/>
      <c r="F88" s="684">
        <v>1660</v>
      </c>
      <c r="G88" s="685">
        <v>1660</v>
      </c>
      <c r="H88" s="685">
        <v>1660</v>
      </c>
      <c r="I88" s="685">
        <v>1660</v>
      </c>
      <c r="J88" s="685">
        <v>1660</v>
      </c>
    </row>
    <row r="89" spans="1:10" ht="12.75">
      <c r="A89" s="689"/>
      <c r="B89" s="682">
        <v>521</v>
      </c>
      <c r="C89" s="686" t="s">
        <v>875</v>
      </c>
      <c r="D89" s="686"/>
      <c r="E89" s="686"/>
      <c r="F89" s="687">
        <v>15601</v>
      </c>
      <c r="G89" s="688">
        <v>15601</v>
      </c>
      <c r="H89" s="688">
        <v>16000</v>
      </c>
      <c r="I89" s="688">
        <v>16000</v>
      </c>
      <c r="J89" s="688">
        <v>16000</v>
      </c>
    </row>
    <row r="90" spans="1:10" ht="12.75">
      <c r="A90" s="689"/>
      <c r="B90" s="682">
        <v>524</v>
      </c>
      <c r="C90" s="692" t="s">
        <v>880</v>
      </c>
      <c r="D90" s="693"/>
      <c r="E90" s="694"/>
      <c r="F90" s="687">
        <v>5477</v>
      </c>
      <c r="G90" s="688">
        <v>5477</v>
      </c>
      <c r="H90" s="688">
        <v>5630</v>
      </c>
      <c r="I90" s="688">
        <v>5630</v>
      </c>
      <c r="J90" s="688">
        <v>5630</v>
      </c>
    </row>
    <row r="91" spans="1:10" ht="12.75">
      <c r="A91" s="689"/>
      <c r="B91" s="682">
        <v>525</v>
      </c>
      <c r="C91" s="692" t="s">
        <v>900</v>
      </c>
      <c r="D91" s="693"/>
      <c r="E91" s="694"/>
      <c r="F91" s="687">
        <v>398</v>
      </c>
      <c r="G91" s="688">
        <v>398</v>
      </c>
      <c r="H91" s="688">
        <v>360</v>
      </c>
      <c r="I91" s="688">
        <v>360</v>
      </c>
      <c r="J91" s="688">
        <v>360</v>
      </c>
    </row>
    <row r="92" spans="1:10" ht="12.75">
      <c r="A92" s="689"/>
      <c r="B92" s="682">
        <v>527</v>
      </c>
      <c r="C92" s="692" t="s">
        <v>880</v>
      </c>
      <c r="D92" s="693"/>
      <c r="E92" s="694"/>
      <c r="F92" s="687">
        <v>1759</v>
      </c>
      <c r="G92" s="688">
        <v>1759</v>
      </c>
      <c r="H92" s="688">
        <v>1600</v>
      </c>
      <c r="I92" s="688">
        <v>1600</v>
      </c>
      <c r="J92" s="688">
        <v>1600</v>
      </c>
    </row>
    <row r="93" spans="1:10" ht="12.75">
      <c r="A93" s="689"/>
      <c r="B93" s="682">
        <v>551</v>
      </c>
      <c r="C93" s="692" t="s">
        <v>884</v>
      </c>
      <c r="D93" s="693"/>
      <c r="E93" s="694"/>
      <c r="F93" s="687"/>
      <c r="G93" s="688"/>
      <c r="H93" s="688">
        <v>905</v>
      </c>
      <c r="I93" s="688">
        <v>905</v>
      </c>
      <c r="J93" s="688">
        <v>905</v>
      </c>
    </row>
    <row r="94" spans="1:10" ht="12.75">
      <c r="A94" s="689"/>
      <c r="B94" s="682">
        <v>553</v>
      </c>
      <c r="C94" s="692" t="s">
        <v>901</v>
      </c>
      <c r="D94" s="693"/>
      <c r="E94" s="694"/>
      <c r="F94" s="687">
        <v>332</v>
      </c>
      <c r="G94" s="688">
        <v>332</v>
      </c>
      <c r="H94" s="688">
        <v>1320</v>
      </c>
      <c r="I94" s="688">
        <v>1320</v>
      </c>
      <c r="J94" s="688">
        <v>1320</v>
      </c>
    </row>
    <row r="95" spans="1:10" ht="12.75">
      <c r="A95" s="731"/>
      <c r="B95" s="446"/>
      <c r="C95" s="732" t="s">
        <v>893</v>
      </c>
      <c r="D95" s="732"/>
      <c r="E95" s="732"/>
      <c r="F95" s="697">
        <v>43484</v>
      </c>
      <c r="G95" s="697">
        <v>43484</v>
      </c>
      <c r="H95" s="697">
        <v>47425</v>
      </c>
      <c r="I95" s="697">
        <v>47425</v>
      </c>
      <c r="J95" s="697">
        <v>47425</v>
      </c>
    </row>
    <row r="96" spans="1:10" ht="12.75">
      <c r="A96" s="689"/>
      <c r="B96" s="682">
        <v>602</v>
      </c>
      <c r="C96" s="686" t="s">
        <v>887</v>
      </c>
      <c r="D96" s="686"/>
      <c r="E96" s="686"/>
      <c r="F96" s="687">
        <v>43152</v>
      </c>
      <c r="G96" s="738">
        <v>43152</v>
      </c>
      <c r="H96" s="738">
        <v>45200</v>
      </c>
      <c r="I96" s="738">
        <v>45200</v>
      </c>
      <c r="J96" s="738">
        <v>45200</v>
      </c>
    </row>
    <row r="97" spans="1:10" ht="12.75">
      <c r="A97" s="689"/>
      <c r="B97" s="682">
        <v>653</v>
      </c>
      <c r="C97" s="692" t="s">
        <v>902</v>
      </c>
      <c r="D97" s="693"/>
      <c r="E97" s="694"/>
      <c r="F97" s="687">
        <v>332</v>
      </c>
      <c r="G97" s="738">
        <v>332</v>
      </c>
      <c r="H97" s="738">
        <v>1320</v>
      </c>
      <c r="I97" s="738">
        <v>1320</v>
      </c>
      <c r="J97" s="738">
        <v>1320</v>
      </c>
    </row>
    <row r="98" spans="1:10" ht="12.75">
      <c r="A98" s="689"/>
      <c r="B98" s="682">
        <v>691</v>
      </c>
      <c r="C98" s="739" t="s">
        <v>903</v>
      </c>
      <c r="D98" s="701" t="s">
        <v>904</v>
      </c>
      <c r="E98" s="701"/>
      <c r="F98" s="688">
        <v>0</v>
      </c>
      <c r="G98" s="688">
        <v>0</v>
      </c>
      <c r="H98" s="688">
        <v>0</v>
      </c>
      <c r="I98" s="688">
        <v>0</v>
      </c>
      <c r="J98" s="688">
        <v>0</v>
      </c>
    </row>
    <row r="99" spans="1:10" ht="12.75">
      <c r="A99" s="689"/>
      <c r="B99" s="740">
        <v>692</v>
      </c>
      <c r="C99" s="689"/>
      <c r="D99" s="701" t="s">
        <v>905</v>
      </c>
      <c r="E99" s="701"/>
      <c r="F99" s="684"/>
      <c r="G99" s="688"/>
      <c r="H99" s="688">
        <v>905</v>
      </c>
      <c r="I99" s="688">
        <v>905</v>
      </c>
      <c r="J99" s="688">
        <v>905</v>
      </c>
    </row>
    <row r="100" spans="1:10" ht="12.75">
      <c r="A100" s="731"/>
      <c r="B100" s="446"/>
      <c r="C100" s="702" t="s">
        <v>906</v>
      </c>
      <c r="D100" s="703"/>
      <c r="E100" s="741"/>
      <c r="F100" s="419">
        <v>0</v>
      </c>
      <c r="G100" s="419">
        <v>0</v>
      </c>
      <c r="H100" s="419">
        <v>0</v>
      </c>
      <c r="I100" s="419">
        <v>0</v>
      </c>
      <c r="J100" s="419">
        <v>0</v>
      </c>
    </row>
    <row r="101" spans="1:10" ht="13.5">
      <c r="A101" s="725">
        <v>31</v>
      </c>
      <c r="B101" s="726" t="s">
        <v>912</v>
      </c>
      <c r="C101" s="726"/>
      <c r="D101" s="726"/>
      <c r="E101" s="726"/>
      <c r="F101" s="727"/>
      <c r="G101" s="727"/>
      <c r="H101" s="727"/>
      <c r="I101" s="727"/>
      <c r="J101" s="727"/>
    </row>
    <row r="102" spans="1:10" ht="12.75">
      <c r="A102" s="729"/>
      <c r="B102" s="197"/>
      <c r="C102" s="696" t="s">
        <v>885</v>
      </c>
      <c r="D102" s="696"/>
      <c r="E102" s="696"/>
      <c r="F102" s="730">
        <f>SUM(F103:F114)</f>
        <v>675830</v>
      </c>
      <c r="G102" s="730">
        <f>SUM(G103:G114)</f>
        <v>675830</v>
      </c>
      <c r="H102" s="730">
        <v>700116</v>
      </c>
      <c r="I102" s="730">
        <v>700116</v>
      </c>
      <c r="J102" s="730">
        <v>700116</v>
      </c>
    </row>
    <row r="103" spans="1:10" ht="12.75">
      <c r="A103" s="689"/>
      <c r="B103" s="682">
        <v>501</v>
      </c>
      <c r="C103" s="686" t="s">
        <v>869</v>
      </c>
      <c r="D103" s="686"/>
      <c r="E103" s="686"/>
      <c r="F103" s="684">
        <v>125805</v>
      </c>
      <c r="G103" s="685">
        <v>125805</v>
      </c>
      <c r="H103" s="685">
        <v>122075</v>
      </c>
      <c r="I103" s="685">
        <v>122075</v>
      </c>
      <c r="J103" s="685">
        <v>122075</v>
      </c>
    </row>
    <row r="104" spans="1:10" ht="12.75">
      <c r="A104" s="689"/>
      <c r="B104" s="682">
        <v>502</v>
      </c>
      <c r="C104" s="692" t="s">
        <v>898</v>
      </c>
      <c r="D104" s="693"/>
      <c r="E104" s="694"/>
      <c r="F104" s="684">
        <v>10622</v>
      </c>
      <c r="G104" s="685">
        <v>10622</v>
      </c>
      <c r="H104" s="685">
        <v>10620</v>
      </c>
      <c r="I104" s="685">
        <v>10620</v>
      </c>
      <c r="J104" s="685">
        <v>10620</v>
      </c>
    </row>
    <row r="105" spans="1:10" ht="12.75">
      <c r="A105" s="689"/>
      <c r="B105" s="682">
        <v>511</v>
      </c>
      <c r="C105" s="692" t="s">
        <v>899</v>
      </c>
      <c r="D105" s="693"/>
      <c r="E105" s="694"/>
      <c r="F105" s="684">
        <v>33194</v>
      </c>
      <c r="G105" s="685">
        <v>33194</v>
      </c>
      <c r="H105" s="685">
        <v>12040</v>
      </c>
      <c r="I105" s="685">
        <v>12040</v>
      </c>
      <c r="J105" s="685">
        <v>12040</v>
      </c>
    </row>
    <row r="106" spans="1:10" ht="12.75">
      <c r="A106" s="689"/>
      <c r="B106" s="682">
        <v>518</v>
      </c>
      <c r="C106" s="692" t="s">
        <v>874</v>
      </c>
      <c r="D106" s="693"/>
      <c r="E106" s="694"/>
      <c r="F106" s="684">
        <v>302065</v>
      </c>
      <c r="G106" s="685">
        <v>302065</v>
      </c>
      <c r="H106" s="685">
        <v>327565</v>
      </c>
      <c r="I106" s="685">
        <v>327565</v>
      </c>
      <c r="J106" s="685">
        <v>327565</v>
      </c>
    </row>
    <row r="107" spans="1:10" ht="12.75">
      <c r="A107" s="689"/>
      <c r="B107" s="682">
        <v>521</v>
      </c>
      <c r="C107" s="686" t="s">
        <v>875</v>
      </c>
      <c r="D107" s="686"/>
      <c r="E107" s="686"/>
      <c r="F107" s="687">
        <v>115515</v>
      </c>
      <c r="G107" s="688">
        <v>115515</v>
      </c>
      <c r="H107" s="688">
        <v>116920</v>
      </c>
      <c r="I107" s="688">
        <v>116920</v>
      </c>
      <c r="J107" s="688">
        <v>116920</v>
      </c>
    </row>
    <row r="108" spans="1:10" ht="12.75">
      <c r="A108" s="689"/>
      <c r="B108" s="682">
        <v>524</v>
      </c>
      <c r="C108" s="692" t="s">
        <v>880</v>
      </c>
      <c r="D108" s="693"/>
      <c r="E108" s="694"/>
      <c r="F108" s="687">
        <v>40663</v>
      </c>
      <c r="G108" s="688">
        <v>40663</v>
      </c>
      <c r="H108" s="688">
        <v>41155</v>
      </c>
      <c r="I108" s="688">
        <v>41155</v>
      </c>
      <c r="J108" s="688">
        <v>41155</v>
      </c>
    </row>
    <row r="109" spans="1:10" ht="12.75">
      <c r="A109" s="689"/>
      <c r="B109" s="682">
        <v>525</v>
      </c>
      <c r="C109" s="692" t="s">
        <v>900</v>
      </c>
      <c r="D109" s="693"/>
      <c r="E109" s="694"/>
      <c r="F109" s="687">
        <v>1328</v>
      </c>
      <c r="G109" s="688">
        <v>1328</v>
      </c>
      <c r="H109" s="688">
        <v>1276</v>
      </c>
      <c r="I109" s="688">
        <v>1276</v>
      </c>
      <c r="J109" s="688">
        <v>1276</v>
      </c>
    </row>
    <row r="110" spans="1:10" ht="12.75">
      <c r="A110" s="689"/>
      <c r="B110" s="682">
        <v>527</v>
      </c>
      <c r="C110" s="692" t="s">
        <v>880</v>
      </c>
      <c r="D110" s="693"/>
      <c r="E110" s="694"/>
      <c r="F110" s="687">
        <v>12282</v>
      </c>
      <c r="G110" s="688">
        <v>12282</v>
      </c>
      <c r="H110" s="688">
        <v>11100</v>
      </c>
      <c r="I110" s="688">
        <v>11100</v>
      </c>
      <c r="J110" s="688">
        <v>11100</v>
      </c>
    </row>
    <row r="111" spans="1:10" ht="12.75">
      <c r="A111" s="689"/>
      <c r="B111" s="682">
        <v>551</v>
      </c>
      <c r="C111" s="692" t="s">
        <v>884</v>
      </c>
      <c r="D111" s="693"/>
      <c r="E111" s="694"/>
      <c r="F111" s="687">
        <v>20746</v>
      </c>
      <c r="G111" s="688">
        <v>20746</v>
      </c>
      <c r="H111" s="688">
        <v>47555</v>
      </c>
      <c r="I111" s="688">
        <v>47555</v>
      </c>
      <c r="J111" s="688">
        <v>47555</v>
      </c>
    </row>
    <row r="112" spans="1:10" ht="12.75">
      <c r="A112" s="689"/>
      <c r="B112" s="682">
        <v>553</v>
      </c>
      <c r="C112" s="692" t="s">
        <v>901</v>
      </c>
      <c r="D112" s="693"/>
      <c r="E112" s="694"/>
      <c r="F112" s="687">
        <v>6639</v>
      </c>
      <c r="G112" s="688">
        <v>6639</v>
      </c>
      <c r="H112" s="688">
        <v>5095</v>
      </c>
      <c r="I112" s="688">
        <v>5095</v>
      </c>
      <c r="J112" s="688">
        <v>5095</v>
      </c>
    </row>
    <row r="113" spans="1:10" ht="12.75">
      <c r="A113" s="689"/>
      <c r="B113" s="682">
        <v>557</v>
      </c>
      <c r="C113" s="692" t="s">
        <v>913</v>
      </c>
      <c r="D113" s="693"/>
      <c r="E113" s="694"/>
      <c r="F113" s="687">
        <v>1992</v>
      </c>
      <c r="G113" s="688">
        <v>1992</v>
      </c>
      <c r="H113" s="688">
        <v>1015</v>
      </c>
      <c r="I113" s="688">
        <v>1015</v>
      </c>
      <c r="J113" s="688">
        <v>1015</v>
      </c>
    </row>
    <row r="114" spans="1:10" ht="12.75">
      <c r="A114" s="689"/>
      <c r="B114" s="682">
        <v>568</v>
      </c>
      <c r="C114" s="686" t="s">
        <v>881</v>
      </c>
      <c r="D114" s="686"/>
      <c r="E114" s="686"/>
      <c r="F114" s="687">
        <v>4979</v>
      </c>
      <c r="G114" s="688">
        <v>4979</v>
      </c>
      <c r="H114" s="688">
        <v>3700</v>
      </c>
      <c r="I114" s="688">
        <v>3700</v>
      </c>
      <c r="J114" s="688">
        <v>3700</v>
      </c>
    </row>
    <row r="115" spans="1:10" ht="12.75">
      <c r="A115" s="731"/>
      <c r="B115" s="446"/>
      <c r="C115" s="732" t="s">
        <v>893</v>
      </c>
      <c r="D115" s="732"/>
      <c r="E115" s="732"/>
      <c r="F115" s="697">
        <v>675830</v>
      </c>
      <c r="G115" s="697">
        <v>675830</v>
      </c>
      <c r="H115" s="697">
        <v>700116</v>
      </c>
      <c r="I115" s="697">
        <v>700116</v>
      </c>
      <c r="J115" s="697">
        <v>700116</v>
      </c>
    </row>
    <row r="116" spans="1:10" ht="12.75">
      <c r="A116" s="689"/>
      <c r="B116" s="682">
        <v>602</v>
      </c>
      <c r="C116" s="686" t="s">
        <v>914</v>
      </c>
      <c r="D116" s="686"/>
      <c r="E116" s="686"/>
      <c r="F116" s="687">
        <v>2</v>
      </c>
      <c r="G116" s="738">
        <v>2</v>
      </c>
      <c r="H116" s="738"/>
      <c r="I116" s="738"/>
      <c r="J116" s="738"/>
    </row>
    <row r="117" spans="1:10" ht="12.75">
      <c r="A117" s="689"/>
      <c r="B117" s="682">
        <v>653</v>
      </c>
      <c r="C117" s="692" t="s">
        <v>902</v>
      </c>
      <c r="D117" s="693"/>
      <c r="E117" s="694"/>
      <c r="F117" s="687">
        <v>6639</v>
      </c>
      <c r="G117" s="738">
        <v>6639</v>
      </c>
      <c r="H117" s="738">
        <v>5095</v>
      </c>
      <c r="I117" s="738">
        <v>5095</v>
      </c>
      <c r="J117" s="738">
        <v>5095</v>
      </c>
    </row>
    <row r="118" spans="1:10" ht="12.75">
      <c r="A118" s="689"/>
      <c r="B118" s="682">
        <v>657</v>
      </c>
      <c r="C118" s="692" t="s">
        <v>915</v>
      </c>
      <c r="D118" s="693"/>
      <c r="E118" s="694"/>
      <c r="F118" s="687">
        <v>1992</v>
      </c>
      <c r="G118" s="738">
        <v>1992</v>
      </c>
      <c r="H118" s="738">
        <v>1015</v>
      </c>
      <c r="I118" s="738">
        <v>1015</v>
      </c>
      <c r="J118" s="738">
        <v>1015</v>
      </c>
    </row>
    <row r="119" spans="1:10" ht="12.75">
      <c r="A119" s="689"/>
      <c r="B119" s="682">
        <v>691</v>
      </c>
      <c r="C119" s="739" t="s">
        <v>903</v>
      </c>
      <c r="D119" s="701" t="s">
        <v>904</v>
      </c>
      <c r="E119" s="701"/>
      <c r="F119" s="688">
        <v>646451</v>
      </c>
      <c r="G119" s="688">
        <v>646451</v>
      </c>
      <c r="H119" s="688">
        <v>646451</v>
      </c>
      <c r="I119" s="688">
        <v>646451</v>
      </c>
      <c r="J119" s="688">
        <v>646451</v>
      </c>
    </row>
    <row r="120" spans="1:10" ht="12.75">
      <c r="A120" s="689"/>
      <c r="B120" s="740">
        <v>692</v>
      </c>
      <c r="C120" s="689"/>
      <c r="D120" s="701" t="s">
        <v>905</v>
      </c>
      <c r="E120" s="701"/>
      <c r="F120" s="684">
        <v>20746</v>
      </c>
      <c r="G120" s="688">
        <v>20746</v>
      </c>
      <c r="H120" s="688">
        <v>47555</v>
      </c>
      <c r="I120" s="688">
        <v>47555</v>
      </c>
      <c r="J120" s="688">
        <v>47555</v>
      </c>
    </row>
    <row r="121" spans="1:10" ht="12.75">
      <c r="A121" s="731"/>
      <c r="B121" s="446"/>
      <c r="C121" s="702" t="s">
        <v>906</v>
      </c>
      <c r="D121" s="703"/>
      <c r="E121" s="741"/>
      <c r="F121" s="419">
        <v>646451</v>
      </c>
      <c r="G121" s="419">
        <v>646451</v>
      </c>
      <c r="H121" s="419">
        <v>646451</v>
      </c>
      <c r="I121" s="419">
        <v>646451</v>
      </c>
      <c r="J121" s="419">
        <v>646451</v>
      </c>
    </row>
    <row r="122" spans="1:10" ht="13.5">
      <c r="A122" s="725">
        <v>33</v>
      </c>
      <c r="B122" s="726" t="s">
        <v>916</v>
      </c>
      <c r="C122" s="726"/>
      <c r="D122" s="726"/>
      <c r="E122" s="726"/>
      <c r="F122" s="727"/>
      <c r="G122" s="727"/>
      <c r="H122" s="727"/>
      <c r="I122" s="727"/>
      <c r="J122" s="727"/>
    </row>
    <row r="123" spans="1:10" ht="12.75">
      <c r="A123" s="729"/>
      <c r="B123" s="197"/>
      <c r="C123" s="696" t="s">
        <v>885</v>
      </c>
      <c r="D123" s="696"/>
      <c r="E123" s="696"/>
      <c r="F123" s="730">
        <f>SUM(F124:F135)</f>
        <v>283376</v>
      </c>
      <c r="G123" s="730">
        <f>SUM(G124:G135)</f>
        <v>283376</v>
      </c>
      <c r="H123" s="730">
        <v>282160</v>
      </c>
      <c r="I123" s="730">
        <v>282160</v>
      </c>
      <c r="J123" s="730">
        <v>282160</v>
      </c>
    </row>
    <row r="124" spans="1:10" ht="12.75">
      <c r="A124" s="199"/>
      <c r="B124" s="682">
        <v>501</v>
      </c>
      <c r="C124" s="686" t="s">
        <v>869</v>
      </c>
      <c r="D124" s="686"/>
      <c r="E124" s="686"/>
      <c r="F124" s="688">
        <v>20580</v>
      </c>
      <c r="G124" s="688">
        <v>20580</v>
      </c>
      <c r="H124" s="688">
        <v>13186</v>
      </c>
      <c r="I124" s="688">
        <v>13186</v>
      </c>
      <c r="J124" s="688">
        <v>13186</v>
      </c>
    </row>
    <row r="125" spans="1:10" ht="12.75">
      <c r="A125" s="199"/>
      <c r="B125" s="682">
        <v>502</v>
      </c>
      <c r="C125" s="692" t="s">
        <v>898</v>
      </c>
      <c r="D125" s="693"/>
      <c r="E125" s="694"/>
      <c r="F125" s="688">
        <v>201819</v>
      </c>
      <c r="G125" s="688">
        <v>201819</v>
      </c>
      <c r="H125" s="688">
        <v>200000</v>
      </c>
      <c r="I125" s="688">
        <v>200000</v>
      </c>
      <c r="J125" s="688">
        <v>200000</v>
      </c>
    </row>
    <row r="126" spans="1:10" ht="12.75">
      <c r="A126" s="199"/>
      <c r="B126" s="682">
        <v>511</v>
      </c>
      <c r="C126" s="692" t="s">
        <v>917</v>
      </c>
      <c r="D126" s="693"/>
      <c r="E126" s="694"/>
      <c r="F126" s="688">
        <v>664</v>
      </c>
      <c r="G126" s="688">
        <v>664</v>
      </c>
      <c r="H126" s="688">
        <v>500</v>
      </c>
      <c r="I126" s="688">
        <v>500</v>
      </c>
      <c r="J126" s="688">
        <v>500</v>
      </c>
    </row>
    <row r="127" spans="1:10" ht="12.75">
      <c r="A127" s="199"/>
      <c r="B127" s="682">
        <v>518</v>
      </c>
      <c r="C127" s="686" t="s">
        <v>874</v>
      </c>
      <c r="D127" s="686"/>
      <c r="E127" s="686"/>
      <c r="F127" s="688">
        <v>3319</v>
      </c>
      <c r="G127" s="688">
        <v>3319</v>
      </c>
      <c r="H127" s="688">
        <v>3000</v>
      </c>
      <c r="I127" s="688">
        <v>3000</v>
      </c>
      <c r="J127" s="688">
        <v>3000</v>
      </c>
    </row>
    <row r="128" spans="1:10" ht="12.75">
      <c r="A128" s="199"/>
      <c r="B128" s="682">
        <v>521</v>
      </c>
      <c r="C128" s="686" t="s">
        <v>875</v>
      </c>
      <c r="D128" s="686"/>
      <c r="E128" s="686"/>
      <c r="F128" s="688">
        <v>29211</v>
      </c>
      <c r="G128" s="688">
        <v>29211</v>
      </c>
      <c r="H128" s="688">
        <v>29100</v>
      </c>
      <c r="I128" s="688">
        <v>29100</v>
      </c>
      <c r="J128" s="688">
        <v>29100</v>
      </c>
    </row>
    <row r="129" spans="1:10" ht="12.75">
      <c r="A129" s="199"/>
      <c r="B129" s="682">
        <v>524</v>
      </c>
      <c r="C129" s="686" t="s">
        <v>918</v>
      </c>
      <c r="D129" s="686"/>
      <c r="E129" s="686"/>
      <c r="F129" s="688">
        <v>10290</v>
      </c>
      <c r="G129" s="688">
        <v>10290</v>
      </c>
      <c r="H129" s="688">
        <v>10240</v>
      </c>
      <c r="I129" s="688">
        <v>10240</v>
      </c>
      <c r="J129" s="688">
        <v>10240</v>
      </c>
    </row>
    <row r="130" spans="1:10" ht="12.75">
      <c r="A130" s="199"/>
      <c r="B130" s="682">
        <v>525</v>
      </c>
      <c r="C130" s="692" t="s">
        <v>900</v>
      </c>
      <c r="D130" s="693"/>
      <c r="E130" s="694"/>
      <c r="F130" s="688">
        <v>398</v>
      </c>
      <c r="G130" s="688">
        <v>398</v>
      </c>
      <c r="H130" s="688">
        <v>410</v>
      </c>
      <c r="I130" s="688">
        <v>410</v>
      </c>
      <c r="J130" s="688">
        <v>410</v>
      </c>
    </row>
    <row r="131" spans="1:10" ht="12.75">
      <c r="A131" s="199"/>
      <c r="B131" s="682">
        <v>527</v>
      </c>
      <c r="C131" s="686" t="s">
        <v>880</v>
      </c>
      <c r="D131" s="686"/>
      <c r="E131" s="686"/>
      <c r="F131" s="688">
        <v>2323</v>
      </c>
      <c r="G131" s="688">
        <v>2323</v>
      </c>
      <c r="H131" s="688">
        <v>2100</v>
      </c>
      <c r="I131" s="688">
        <v>2100</v>
      </c>
      <c r="J131" s="688">
        <v>2100</v>
      </c>
    </row>
    <row r="132" spans="1:10" ht="12.75">
      <c r="A132" s="199"/>
      <c r="B132" s="682">
        <v>551</v>
      </c>
      <c r="C132" s="692" t="s">
        <v>884</v>
      </c>
      <c r="D132" s="693"/>
      <c r="E132" s="694"/>
      <c r="F132" s="688">
        <v>13278</v>
      </c>
      <c r="G132" s="688">
        <v>13278</v>
      </c>
      <c r="H132" s="688">
        <v>21813</v>
      </c>
      <c r="I132" s="688">
        <v>21813</v>
      </c>
      <c r="J132" s="688">
        <v>21813</v>
      </c>
    </row>
    <row r="133" spans="1:10" ht="12.75">
      <c r="A133" s="199"/>
      <c r="B133" s="682">
        <v>553</v>
      </c>
      <c r="C133" s="692" t="s">
        <v>901</v>
      </c>
      <c r="D133" s="693"/>
      <c r="E133" s="694"/>
      <c r="F133" s="688">
        <v>830</v>
      </c>
      <c r="G133" s="688">
        <v>830</v>
      </c>
      <c r="H133" s="688">
        <v>1461</v>
      </c>
      <c r="I133" s="688">
        <v>1461</v>
      </c>
      <c r="J133" s="688">
        <v>1461</v>
      </c>
    </row>
    <row r="134" spans="1:10" ht="12.75">
      <c r="A134" s="199"/>
      <c r="B134" s="682">
        <v>557</v>
      </c>
      <c r="C134" s="692" t="s">
        <v>883</v>
      </c>
      <c r="D134" s="693"/>
      <c r="E134" s="694"/>
      <c r="F134" s="688"/>
      <c r="G134" s="688"/>
      <c r="H134" s="688">
        <v>50</v>
      </c>
      <c r="I134" s="688">
        <v>50</v>
      </c>
      <c r="J134" s="688">
        <v>50</v>
      </c>
    </row>
    <row r="135" spans="1:10" ht="12.75">
      <c r="A135" s="199"/>
      <c r="B135" s="682">
        <v>568</v>
      </c>
      <c r="C135" s="686" t="s">
        <v>881</v>
      </c>
      <c r="D135" s="686"/>
      <c r="E135" s="686"/>
      <c r="F135" s="688">
        <v>664</v>
      </c>
      <c r="G135" s="688">
        <v>664</v>
      </c>
      <c r="H135" s="688">
        <v>300</v>
      </c>
      <c r="I135" s="688">
        <v>300</v>
      </c>
      <c r="J135" s="688">
        <v>300</v>
      </c>
    </row>
    <row r="136" spans="1:10" ht="12.75">
      <c r="A136" s="731"/>
      <c r="B136" s="446"/>
      <c r="C136" s="732" t="s">
        <v>893</v>
      </c>
      <c r="D136" s="732"/>
      <c r="E136" s="732"/>
      <c r="F136" s="697">
        <v>283376</v>
      </c>
      <c r="G136" s="697">
        <v>283376</v>
      </c>
      <c r="H136" s="697">
        <v>282160</v>
      </c>
      <c r="I136" s="697">
        <v>282160</v>
      </c>
      <c r="J136" s="697">
        <v>282160</v>
      </c>
    </row>
    <row r="137" spans="1:10" ht="12.75">
      <c r="A137" s="199"/>
      <c r="B137" s="682">
        <v>602</v>
      </c>
      <c r="C137" s="686" t="s">
        <v>919</v>
      </c>
      <c r="D137" s="686"/>
      <c r="E137" s="686"/>
      <c r="F137" s="688">
        <v>3318</v>
      </c>
      <c r="G137" s="688">
        <v>3318</v>
      </c>
      <c r="H137" s="688">
        <v>3300</v>
      </c>
      <c r="I137" s="688">
        <v>3300</v>
      </c>
      <c r="J137" s="688">
        <v>3300</v>
      </c>
    </row>
    <row r="138" spans="1:10" ht="12.75">
      <c r="A138" s="689"/>
      <c r="B138" s="682">
        <v>653</v>
      </c>
      <c r="C138" s="692" t="s">
        <v>902</v>
      </c>
      <c r="D138" s="693"/>
      <c r="E138" s="694"/>
      <c r="F138" s="688">
        <v>830</v>
      </c>
      <c r="G138" s="688">
        <v>830</v>
      </c>
      <c r="H138" s="688">
        <v>1461</v>
      </c>
      <c r="I138" s="688">
        <v>1461</v>
      </c>
      <c r="J138" s="688">
        <v>1461</v>
      </c>
    </row>
    <row r="139" spans="1:10" ht="12.75">
      <c r="A139" s="689"/>
      <c r="B139" s="682">
        <v>657</v>
      </c>
      <c r="C139" s="692" t="s">
        <v>890</v>
      </c>
      <c r="D139" s="693"/>
      <c r="E139" s="694"/>
      <c r="F139" s="688"/>
      <c r="G139" s="688"/>
      <c r="H139" s="688">
        <v>50</v>
      </c>
      <c r="I139" s="688">
        <v>50</v>
      </c>
      <c r="J139" s="688">
        <v>50</v>
      </c>
    </row>
    <row r="140" spans="1:10" ht="12.75">
      <c r="A140" s="689"/>
      <c r="B140" s="682">
        <v>691</v>
      </c>
      <c r="C140" s="739" t="s">
        <v>903</v>
      </c>
      <c r="D140" s="701" t="s">
        <v>904</v>
      </c>
      <c r="E140" s="701"/>
      <c r="F140" s="688">
        <v>265950</v>
      </c>
      <c r="G140" s="688">
        <v>265950</v>
      </c>
      <c r="H140" s="688">
        <v>255536</v>
      </c>
      <c r="I140" s="688">
        <v>255536</v>
      </c>
      <c r="J140" s="688">
        <v>255536</v>
      </c>
    </row>
    <row r="141" spans="1:10" ht="12.75">
      <c r="A141" s="689"/>
      <c r="B141" s="740">
        <v>692</v>
      </c>
      <c r="C141" s="689"/>
      <c r="D141" s="701" t="s">
        <v>920</v>
      </c>
      <c r="E141" s="701"/>
      <c r="F141" s="684">
        <v>13278</v>
      </c>
      <c r="G141" s="688">
        <v>13278</v>
      </c>
      <c r="H141" s="688">
        <v>21813</v>
      </c>
      <c r="I141" s="688">
        <v>21813</v>
      </c>
      <c r="J141" s="688">
        <v>21813</v>
      </c>
    </row>
    <row r="142" spans="1:10" ht="12.75">
      <c r="A142" s="731"/>
      <c r="B142" s="446"/>
      <c r="C142" s="702" t="s">
        <v>906</v>
      </c>
      <c r="D142" s="703"/>
      <c r="E142" s="741"/>
      <c r="F142" s="419">
        <v>265950</v>
      </c>
      <c r="G142" s="419">
        <v>265950</v>
      </c>
      <c r="H142" s="419">
        <v>255536</v>
      </c>
      <c r="I142" s="419">
        <v>255536</v>
      </c>
      <c r="J142" s="419">
        <v>255536</v>
      </c>
    </row>
    <row r="143" spans="1:10" ht="12.75">
      <c r="A143" s="731"/>
      <c r="B143" s="744"/>
      <c r="C143" s="745"/>
      <c r="D143" s="703"/>
      <c r="E143" s="741"/>
      <c r="F143" s="746"/>
      <c r="G143" s="746"/>
      <c r="H143" s="746"/>
      <c r="I143" s="746"/>
      <c r="J143" s="746"/>
    </row>
    <row r="144" spans="1:10" ht="13.5">
      <c r="A144" s="725">
        <v>41</v>
      </c>
      <c r="B144" s="747" t="s">
        <v>921</v>
      </c>
      <c r="C144" s="748"/>
      <c r="D144" s="748"/>
      <c r="E144" s="749"/>
      <c r="F144" s="750"/>
      <c r="G144" s="750"/>
      <c r="H144" s="750"/>
      <c r="I144" s="750"/>
      <c r="J144" s="750"/>
    </row>
    <row r="145" spans="1:10" ht="12.75">
      <c r="A145" s="729"/>
      <c r="B145" s="197"/>
      <c r="C145" s="696" t="s">
        <v>885</v>
      </c>
      <c r="D145" s="696"/>
      <c r="E145" s="696"/>
      <c r="F145" s="730">
        <f>SUM(F146:F156)</f>
        <v>90520</v>
      </c>
      <c r="G145" s="730">
        <f>SUM(G146:G156)</f>
        <v>95835</v>
      </c>
      <c r="H145" s="730">
        <v>79565</v>
      </c>
      <c r="I145" s="730">
        <v>79565</v>
      </c>
      <c r="J145" s="730">
        <v>79565</v>
      </c>
    </row>
    <row r="146" spans="1:10" ht="12.75">
      <c r="A146" s="689"/>
      <c r="B146" s="682">
        <v>501</v>
      </c>
      <c r="C146" s="686" t="s">
        <v>869</v>
      </c>
      <c r="D146" s="686"/>
      <c r="E146" s="686"/>
      <c r="F146" s="684">
        <v>3320</v>
      </c>
      <c r="G146" s="685">
        <v>8635</v>
      </c>
      <c r="H146" s="685">
        <v>2000</v>
      </c>
      <c r="I146" s="685">
        <v>2000</v>
      </c>
      <c r="J146" s="685">
        <v>2000</v>
      </c>
    </row>
    <row r="147" spans="1:10" ht="12.75">
      <c r="A147" s="689"/>
      <c r="B147" s="682">
        <v>502</v>
      </c>
      <c r="C147" s="692" t="s">
        <v>898</v>
      </c>
      <c r="D147" s="693"/>
      <c r="E147" s="694"/>
      <c r="F147" s="684">
        <v>1328</v>
      </c>
      <c r="G147" s="685">
        <v>1328</v>
      </c>
      <c r="H147" s="685">
        <v>500</v>
      </c>
      <c r="I147" s="685">
        <v>500</v>
      </c>
      <c r="J147" s="685">
        <v>500</v>
      </c>
    </row>
    <row r="148" spans="1:10" ht="12.75">
      <c r="A148" s="689"/>
      <c r="B148" s="682">
        <v>511</v>
      </c>
      <c r="C148" s="692" t="s">
        <v>899</v>
      </c>
      <c r="D148" s="693"/>
      <c r="E148" s="694"/>
      <c r="F148" s="684">
        <v>1660</v>
      </c>
      <c r="G148" s="685">
        <v>1660</v>
      </c>
      <c r="H148" s="685">
        <v>500</v>
      </c>
      <c r="I148" s="685">
        <v>500</v>
      </c>
      <c r="J148" s="685">
        <v>500</v>
      </c>
    </row>
    <row r="149" spans="1:10" ht="12.75">
      <c r="A149" s="689"/>
      <c r="B149" s="682">
        <v>518</v>
      </c>
      <c r="C149" s="692" t="s">
        <v>874</v>
      </c>
      <c r="D149" s="693"/>
      <c r="E149" s="694"/>
      <c r="F149" s="684">
        <v>3983</v>
      </c>
      <c r="G149" s="685">
        <v>3983</v>
      </c>
      <c r="H149" s="685">
        <v>1000</v>
      </c>
      <c r="I149" s="685">
        <v>1000</v>
      </c>
      <c r="J149" s="685">
        <v>1000</v>
      </c>
    </row>
    <row r="150" spans="1:10" ht="12.75">
      <c r="A150" s="689"/>
      <c r="B150" s="682">
        <v>521</v>
      </c>
      <c r="C150" s="686" t="s">
        <v>875</v>
      </c>
      <c r="D150" s="686"/>
      <c r="E150" s="686"/>
      <c r="F150" s="687">
        <v>43816</v>
      </c>
      <c r="G150" s="688">
        <v>43816</v>
      </c>
      <c r="H150" s="688">
        <v>44045</v>
      </c>
      <c r="I150" s="688">
        <v>44045</v>
      </c>
      <c r="J150" s="688">
        <v>44045</v>
      </c>
    </row>
    <row r="151" spans="1:10" ht="12.75">
      <c r="A151" s="689"/>
      <c r="B151" s="682">
        <v>524</v>
      </c>
      <c r="C151" s="692" t="s">
        <v>880</v>
      </c>
      <c r="D151" s="693"/>
      <c r="E151" s="694"/>
      <c r="F151" s="687">
        <v>15435</v>
      </c>
      <c r="G151" s="688">
        <v>15435</v>
      </c>
      <c r="H151" s="688">
        <v>15500</v>
      </c>
      <c r="I151" s="688">
        <v>15500</v>
      </c>
      <c r="J151" s="688">
        <v>15500</v>
      </c>
    </row>
    <row r="152" spans="1:10" ht="12.75">
      <c r="A152" s="689"/>
      <c r="B152" s="682">
        <v>525</v>
      </c>
      <c r="C152" s="692" t="s">
        <v>900</v>
      </c>
      <c r="D152" s="693"/>
      <c r="E152" s="694"/>
      <c r="F152" s="687">
        <v>398</v>
      </c>
      <c r="G152" s="688">
        <v>398</v>
      </c>
      <c r="H152" s="688">
        <v>395</v>
      </c>
      <c r="I152" s="688">
        <v>395</v>
      </c>
      <c r="J152" s="688">
        <v>395</v>
      </c>
    </row>
    <row r="153" spans="1:10" ht="12.75">
      <c r="A153" s="689"/>
      <c r="B153" s="682">
        <v>527</v>
      </c>
      <c r="C153" s="692" t="s">
        <v>880</v>
      </c>
      <c r="D153" s="693"/>
      <c r="E153" s="694"/>
      <c r="F153" s="687">
        <v>3983</v>
      </c>
      <c r="G153" s="688">
        <v>3983</v>
      </c>
      <c r="H153" s="688">
        <v>3910</v>
      </c>
      <c r="I153" s="688">
        <v>3910</v>
      </c>
      <c r="J153" s="688">
        <v>3910</v>
      </c>
    </row>
    <row r="154" spans="1:10" ht="12.75">
      <c r="A154" s="689"/>
      <c r="B154" s="682">
        <v>551</v>
      </c>
      <c r="C154" s="692" t="s">
        <v>884</v>
      </c>
      <c r="D154" s="693"/>
      <c r="E154" s="694"/>
      <c r="F154" s="687">
        <v>14937</v>
      </c>
      <c r="G154" s="688">
        <v>14937</v>
      </c>
      <c r="H154" s="688">
        <v>9925</v>
      </c>
      <c r="I154" s="688">
        <v>9925</v>
      </c>
      <c r="J154" s="688">
        <v>9925</v>
      </c>
    </row>
    <row r="155" spans="1:10" ht="12.75">
      <c r="A155" s="689"/>
      <c r="B155" s="682">
        <v>553</v>
      </c>
      <c r="C155" s="692" t="s">
        <v>901</v>
      </c>
      <c r="D155" s="693"/>
      <c r="E155" s="694"/>
      <c r="F155" s="687">
        <v>1660</v>
      </c>
      <c r="G155" s="688">
        <v>1660</v>
      </c>
      <c r="H155" s="688">
        <v>1640</v>
      </c>
      <c r="I155" s="688">
        <v>1640</v>
      </c>
      <c r="J155" s="688">
        <v>1640</v>
      </c>
    </row>
    <row r="156" spans="1:10" ht="12.75">
      <c r="A156" s="689"/>
      <c r="B156" s="682">
        <v>568</v>
      </c>
      <c r="C156" s="686" t="s">
        <v>881</v>
      </c>
      <c r="D156" s="686"/>
      <c r="E156" s="686"/>
      <c r="F156" s="687"/>
      <c r="G156" s="688"/>
      <c r="H156" s="688">
        <v>150</v>
      </c>
      <c r="I156" s="688">
        <v>150</v>
      </c>
      <c r="J156" s="688">
        <v>150</v>
      </c>
    </row>
    <row r="157" spans="1:10" ht="12.75">
      <c r="A157" s="731"/>
      <c r="B157" s="446"/>
      <c r="C157" s="732" t="s">
        <v>893</v>
      </c>
      <c r="D157" s="732"/>
      <c r="E157" s="732"/>
      <c r="F157" s="697">
        <v>90520</v>
      </c>
      <c r="G157" s="697">
        <v>95835</v>
      </c>
      <c r="H157" s="697">
        <v>79565</v>
      </c>
      <c r="I157" s="697">
        <v>79565</v>
      </c>
      <c r="J157" s="697">
        <v>79565</v>
      </c>
    </row>
    <row r="158" spans="1:10" ht="12.75">
      <c r="A158" s="689"/>
      <c r="B158" s="682">
        <v>602</v>
      </c>
      <c r="C158" s="686" t="s">
        <v>914</v>
      </c>
      <c r="D158" s="686"/>
      <c r="E158" s="686"/>
      <c r="F158" s="687">
        <v>33194</v>
      </c>
      <c r="G158" s="738">
        <v>33194</v>
      </c>
      <c r="H158" s="738">
        <v>35200</v>
      </c>
      <c r="I158" s="738">
        <v>35200</v>
      </c>
      <c r="J158" s="738">
        <v>35200</v>
      </c>
    </row>
    <row r="159" spans="1:10" ht="12.75">
      <c r="A159" s="689"/>
      <c r="B159" s="682">
        <v>653</v>
      </c>
      <c r="C159" s="692" t="s">
        <v>922</v>
      </c>
      <c r="D159" s="693"/>
      <c r="E159" s="694"/>
      <c r="F159" s="687">
        <v>1660</v>
      </c>
      <c r="G159" s="738">
        <v>1660</v>
      </c>
      <c r="H159" s="738">
        <v>1640</v>
      </c>
      <c r="I159" s="738">
        <v>1640</v>
      </c>
      <c r="J159" s="738">
        <v>1640</v>
      </c>
    </row>
    <row r="160" spans="1:10" ht="12.75">
      <c r="A160" s="689"/>
      <c r="B160" s="682">
        <v>691</v>
      </c>
      <c r="C160" s="739" t="s">
        <v>903</v>
      </c>
      <c r="D160" s="701" t="s">
        <v>904</v>
      </c>
      <c r="E160" s="701"/>
      <c r="F160" s="688">
        <v>40729</v>
      </c>
      <c r="G160" s="688">
        <v>46044</v>
      </c>
      <c r="H160" s="688">
        <v>32800</v>
      </c>
      <c r="I160" s="688">
        <v>32800</v>
      </c>
      <c r="J160" s="688">
        <v>32800</v>
      </c>
    </row>
    <row r="161" spans="1:10" ht="12.75">
      <c r="A161" s="689"/>
      <c r="B161" s="740">
        <v>692</v>
      </c>
      <c r="C161" s="689"/>
      <c r="D161" s="701" t="s">
        <v>905</v>
      </c>
      <c r="E161" s="701"/>
      <c r="F161" s="684">
        <v>14937</v>
      </c>
      <c r="G161" s="688">
        <v>14937</v>
      </c>
      <c r="H161" s="688">
        <v>9925</v>
      </c>
      <c r="I161" s="688">
        <v>9925</v>
      </c>
      <c r="J161" s="688">
        <v>9925</v>
      </c>
    </row>
    <row r="162" spans="1:10" ht="12.75">
      <c r="A162" s="731"/>
      <c r="B162" s="446"/>
      <c r="C162" s="702" t="s">
        <v>910</v>
      </c>
      <c r="D162" s="703"/>
      <c r="E162" s="741"/>
      <c r="F162" s="419">
        <v>40729</v>
      </c>
      <c r="G162" s="419">
        <v>46044</v>
      </c>
      <c r="H162" s="419">
        <v>32800</v>
      </c>
      <c r="I162" s="419">
        <v>32800</v>
      </c>
      <c r="J162" s="419">
        <v>32800</v>
      </c>
    </row>
    <row r="163" spans="1:10" ht="13.5">
      <c r="A163" s="751">
        <v>51</v>
      </c>
      <c r="B163" s="726" t="s">
        <v>923</v>
      </c>
      <c r="C163" s="726"/>
      <c r="D163" s="726"/>
      <c r="E163" s="726"/>
      <c r="F163" s="727"/>
      <c r="G163" s="727"/>
      <c r="H163" s="727"/>
      <c r="I163" s="727"/>
      <c r="J163" s="727"/>
    </row>
    <row r="164" spans="1:10" ht="12.75">
      <c r="A164" s="729"/>
      <c r="B164" s="197"/>
      <c r="C164" s="696" t="s">
        <v>885</v>
      </c>
      <c r="D164" s="696"/>
      <c r="E164" s="696"/>
      <c r="F164" s="730">
        <v>241984</v>
      </c>
      <c r="G164" s="730">
        <v>246130</v>
      </c>
      <c r="H164" s="730">
        <v>248625</v>
      </c>
      <c r="I164" s="730">
        <v>248625</v>
      </c>
      <c r="J164" s="730">
        <v>248625</v>
      </c>
    </row>
    <row r="165" spans="1:10" ht="12.75">
      <c r="A165" s="689"/>
      <c r="B165" s="682">
        <v>501</v>
      </c>
      <c r="C165" s="686" t="s">
        <v>869</v>
      </c>
      <c r="D165" s="686"/>
      <c r="E165" s="686"/>
      <c r="F165" s="687">
        <v>38172</v>
      </c>
      <c r="G165" s="688">
        <v>38172</v>
      </c>
      <c r="H165" s="688">
        <v>28720</v>
      </c>
      <c r="I165" s="688">
        <v>28720</v>
      </c>
      <c r="J165" s="688">
        <v>28720</v>
      </c>
    </row>
    <row r="166" spans="1:10" ht="12.75">
      <c r="A166" s="689"/>
      <c r="B166" s="682">
        <v>502</v>
      </c>
      <c r="C166" s="686" t="s">
        <v>870</v>
      </c>
      <c r="D166" s="686"/>
      <c r="E166" s="686"/>
      <c r="F166" s="687">
        <v>9960</v>
      </c>
      <c r="G166" s="688">
        <v>9960</v>
      </c>
      <c r="H166" s="688">
        <v>9960</v>
      </c>
      <c r="I166" s="688">
        <v>9960</v>
      </c>
      <c r="J166" s="688">
        <v>9960</v>
      </c>
    </row>
    <row r="167" spans="1:10" ht="12.75">
      <c r="A167" s="689"/>
      <c r="B167" s="682">
        <v>511</v>
      </c>
      <c r="C167" s="686" t="s">
        <v>924</v>
      </c>
      <c r="D167" s="686"/>
      <c r="E167" s="686"/>
      <c r="F167" s="687">
        <v>2655</v>
      </c>
      <c r="G167" s="688">
        <v>3807</v>
      </c>
      <c r="H167" s="688">
        <v>3500</v>
      </c>
      <c r="I167" s="688">
        <v>3500</v>
      </c>
      <c r="J167" s="688">
        <v>3500</v>
      </c>
    </row>
    <row r="168" spans="1:10" ht="12.75">
      <c r="A168" s="689"/>
      <c r="B168" s="682">
        <v>518</v>
      </c>
      <c r="C168" s="686" t="s">
        <v>874</v>
      </c>
      <c r="D168" s="686"/>
      <c r="E168" s="686"/>
      <c r="F168" s="687">
        <v>1660</v>
      </c>
      <c r="G168" s="688">
        <v>4654</v>
      </c>
      <c r="H168" s="688">
        <v>2500</v>
      </c>
      <c r="I168" s="688">
        <v>2500</v>
      </c>
      <c r="J168" s="688">
        <v>2500</v>
      </c>
    </row>
    <row r="169" spans="1:10" ht="12.75">
      <c r="A169" s="689"/>
      <c r="B169" s="682">
        <v>521</v>
      </c>
      <c r="C169" s="686" t="s">
        <v>875</v>
      </c>
      <c r="D169" s="686"/>
      <c r="E169" s="686"/>
      <c r="F169" s="687">
        <v>120328</v>
      </c>
      <c r="G169" s="688">
        <v>120328</v>
      </c>
      <c r="H169" s="688">
        <v>117500</v>
      </c>
      <c r="I169" s="688">
        <v>117500</v>
      </c>
      <c r="J169" s="688">
        <v>117500</v>
      </c>
    </row>
    <row r="170" spans="1:10" ht="12.75">
      <c r="A170" s="689"/>
      <c r="B170" s="682">
        <v>524</v>
      </c>
      <c r="C170" s="686" t="s">
        <v>878</v>
      </c>
      <c r="D170" s="686"/>
      <c r="E170" s="686"/>
      <c r="F170" s="687">
        <v>42488</v>
      </c>
      <c r="G170" s="688">
        <v>42488</v>
      </c>
      <c r="H170" s="688">
        <v>41360</v>
      </c>
      <c r="I170" s="688">
        <v>41360</v>
      </c>
      <c r="J170" s="688">
        <v>41360</v>
      </c>
    </row>
    <row r="171" spans="1:10" ht="12.75">
      <c r="A171" s="689"/>
      <c r="B171" s="682">
        <v>525</v>
      </c>
      <c r="C171" s="692" t="s">
        <v>900</v>
      </c>
      <c r="D171" s="693"/>
      <c r="E171" s="694"/>
      <c r="F171" s="687">
        <v>1261</v>
      </c>
      <c r="G171" s="688">
        <v>1261</v>
      </c>
      <c r="H171" s="688">
        <v>1260</v>
      </c>
      <c r="I171" s="688">
        <v>1260</v>
      </c>
      <c r="J171" s="688">
        <v>1260</v>
      </c>
    </row>
    <row r="172" spans="1:10" ht="12.75">
      <c r="A172" s="752"/>
      <c r="B172" s="682">
        <v>527</v>
      </c>
      <c r="C172" s="686" t="s">
        <v>880</v>
      </c>
      <c r="D172" s="686"/>
      <c r="E172" s="686"/>
      <c r="F172" s="687">
        <v>10954</v>
      </c>
      <c r="G172" s="688">
        <v>10954</v>
      </c>
      <c r="H172" s="688">
        <v>10030</v>
      </c>
      <c r="I172" s="688">
        <v>10030</v>
      </c>
      <c r="J172" s="688">
        <v>10030</v>
      </c>
    </row>
    <row r="173" spans="1:10" ht="12.75">
      <c r="A173" s="752"/>
      <c r="B173" s="682">
        <v>551</v>
      </c>
      <c r="C173" s="686" t="s">
        <v>884</v>
      </c>
      <c r="D173" s="686"/>
      <c r="E173" s="686"/>
      <c r="F173" s="687">
        <v>10788</v>
      </c>
      <c r="G173" s="688">
        <v>10788</v>
      </c>
      <c r="H173" s="695">
        <v>25545</v>
      </c>
      <c r="I173" s="695">
        <v>25545</v>
      </c>
      <c r="J173" s="695">
        <v>25545</v>
      </c>
    </row>
    <row r="174" spans="1:10" ht="12.75">
      <c r="A174" s="752"/>
      <c r="B174" s="682">
        <v>553</v>
      </c>
      <c r="C174" s="692" t="s">
        <v>901</v>
      </c>
      <c r="D174" s="693"/>
      <c r="E174" s="694"/>
      <c r="F174" s="687">
        <v>2324</v>
      </c>
      <c r="G174" s="688">
        <v>2324</v>
      </c>
      <c r="H174" s="695">
        <v>7600</v>
      </c>
      <c r="I174" s="695">
        <v>7600</v>
      </c>
      <c r="J174" s="695">
        <v>7600</v>
      </c>
    </row>
    <row r="175" spans="1:10" ht="12.75">
      <c r="A175" s="752"/>
      <c r="B175" s="682">
        <v>557</v>
      </c>
      <c r="C175" s="692" t="s">
        <v>925</v>
      </c>
      <c r="D175" s="693"/>
      <c r="E175" s="694"/>
      <c r="F175" s="687">
        <v>332</v>
      </c>
      <c r="G175" s="688">
        <v>332</v>
      </c>
      <c r="H175" s="695"/>
      <c r="I175" s="695"/>
      <c r="J175" s="695"/>
    </row>
    <row r="176" spans="1:10" ht="12.75">
      <c r="A176" s="752"/>
      <c r="B176" s="682">
        <v>568</v>
      </c>
      <c r="C176" s="692" t="s">
        <v>881</v>
      </c>
      <c r="D176" s="693"/>
      <c r="E176" s="694"/>
      <c r="F176" s="688">
        <v>1062</v>
      </c>
      <c r="G176" s="688">
        <v>1062</v>
      </c>
      <c r="H176" s="695">
        <v>650</v>
      </c>
      <c r="I176" s="695">
        <v>650</v>
      </c>
      <c r="J176" s="695">
        <v>650</v>
      </c>
    </row>
    <row r="177" spans="1:10" ht="12.75">
      <c r="A177" s="731"/>
      <c r="B177" s="446"/>
      <c r="C177" s="732" t="s">
        <v>893</v>
      </c>
      <c r="D177" s="732"/>
      <c r="E177" s="732"/>
      <c r="F177" s="697">
        <v>241984</v>
      </c>
      <c r="G177" s="697">
        <v>6741</v>
      </c>
      <c r="H177" s="697">
        <v>248625</v>
      </c>
      <c r="I177" s="697">
        <v>248625</v>
      </c>
      <c r="J177" s="697">
        <v>248625</v>
      </c>
    </row>
    <row r="178" spans="1:10" ht="12.75">
      <c r="A178" s="753"/>
      <c r="B178" s="682">
        <v>602</v>
      </c>
      <c r="C178" s="686" t="s">
        <v>887</v>
      </c>
      <c r="D178" s="686"/>
      <c r="E178" s="686"/>
      <c r="F178" s="699">
        <v>1660</v>
      </c>
      <c r="G178" s="754">
        <v>1660</v>
      </c>
      <c r="H178" s="754">
        <v>3320</v>
      </c>
      <c r="I178" s="754">
        <v>3320</v>
      </c>
      <c r="J178" s="754">
        <v>3320</v>
      </c>
    </row>
    <row r="179" spans="1:10" ht="12.75">
      <c r="A179" s="753"/>
      <c r="B179" s="682">
        <v>653</v>
      </c>
      <c r="C179" s="692" t="s">
        <v>902</v>
      </c>
      <c r="D179" s="693"/>
      <c r="E179" s="694"/>
      <c r="F179" s="699">
        <v>2324</v>
      </c>
      <c r="G179" s="754">
        <v>2324</v>
      </c>
      <c r="H179" s="754">
        <v>7600</v>
      </c>
      <c r="I179" s="754">
        <v>7600</v>
      </c>
      <c r="J179" s="754">
        <v>7600</v>
      </c>
    </row>
    <row r="180" spans="1:10" ht="12.75">
      <c r="A180" s="753"/>
      <c r="B180" s="682">
        <v>657</v>
      </c>
      <c r="C180" s="692" t="s">
        <v>890</v>
      </c>
      <c r="D180" s="693"/>
      <c r="E180" s="694"/>
      <c r="F180" s="699">
        <v>332</v>
      </c>
      <c r="G180" s="754">
        <v>332</v>
      </c>
      <c r="H180" s="755"/>
      <c r="I180" s="755"/>
      <c r="J180" s="755"/>
    </row>
    <row r="181" spans="1:10" ht="12.75">
      <c r="A181" s="689"/>
      <c r="B181" s="682">
        <v>691</v>
      </c>
      <c r="C181" s="739" t="s">
        <v>903</v>
      </c>
      <c r="D181" s="701" t="s">
        <v>904</v>
      </c>
      <c r="E181" s="701"/>
      <c r="F181" s="688">
        <v>226880</v>
      </c>
      <c r="G181" s="688">
        <v>231026</v>
      </c>
      <c r="H181" s="688">
        <v>212160</v>
      </c>
      <c r="I181" s="688">
        <v>212160</v>
      </c>
      <c r="J181" s="688">
        <v>212160</v>
      </c>
    </row>
    <row r="182" spans="1:10" ht="12.75">
      <c r="A182" s="689"/>
      <c r="B182" s="740">
        <v>692</v>
      </c>
      <c r="C182" s="689"/>
      <c r="D182" s="701" t="s">
        <v>920</v>
      </c>
      <c r="E182" s="701"/>
      <c r="F182" s="684">
        <v>10788</v>
      </c>
      <c r="G182" s="688">
        <v>10788</v>
      </c>
      <c r="H182" s="688">
        <v>25545</v>
      </c>
      <c r="I182" s="688">
        <v>25545</v>
      </c>
      <c r="J182" s="688">
        <v>25545</v>
      </c>
    </row>
    <row r="183" spans="1:10" ht="12.75">
      <c r="A183" s="731"/>
      <c r="B183" s="446"/>
      <c r="C183" s="702" t="s">
        <v>906</v>
      </c>
      <c r="D183" s="703"/>
      <c r="E183" s="741"/>
      <c r="F183" s="419">
        <v>226880</v>
      </c>
      <c r="G183" s="419">
        <v>231026</v>
      </c>
      <c r="H183" s="419">
        <v>212160</v>
      </c>
      <c r="I183" s="419">
        <v>212160</v>
      </c>
      <c r="J183" s="419">
        <v>212160</v>
      </c>
    </row>
    <row r="184" spans="1:10" ht="13.5">
      <c r="A184" s="725">
        <v>61</v>
      </c>
      <c r="B184" s="726" t="s">
        <v>926</v>
      </c>
      <c r="C184" s="726"/>
      <c r="D184" s="726"/>
      <c r="E184" s="726"/>
      <c r="F184" s="727"/>
      <c r="G184" s="727"/>
      <c r="H184" s="727"/>
      <c r="I184" s="727"/>
      <c r="J184" s="727"/>
    </row>
    <row r="185" spans="1:10" ht="12.75">
      <c r="A185" s="729"/>
      <c r="B185" s="197"/>
      <c r="C185" s="696" t="s">
        <v>885</v>
      </c>
      <c r="D185" s="696"/>
      <c r="E185" s="696"/>
      <c r="F185" s="730">
        <f>SUM(F186:F197)</f>
        <v>821980</v>
      </c>
      <c r="G185" s="730">
        <f>SUM(G186:G197)</f>
        <v>834431</v>
      </c>
      <c r="H185" s="730">
        <v>894435</v>
      </c>
      <c r="I185" s="730">
        <v>894435</v>
      </c>
      <c r="J185" s="730">
        <v>894435</v>
      </c>
    </row>
    <row r="186" spans="1:10" ht="12.75">
      <c r="A186" s="689"/>
      <c r="B186" s="682">
        <v>501</v>
      </c>
      <c r="C186" s="686" t="s">
        <v>869</v>
      </c>
      <c r="D186" s="686"/>
      <c r="E186" s="686"/>
      <c r="F186" s="687">
        <v>105722</v>
      </c>
      <c r="G186" s="688">
        <v>108215</v>
      </c>
      <c r="H186" s="688">
        <v>64850</v>
      </c>
      <c r="I186" s="688">
        <v>64850</v>
      </c>
      <c r="J186" s="688">
        <v>64850</v>
      </c>
    </row>
    <row r="187" spans="1:10" ht="12.75">
      <c r="A187" s="689"/>
      <c r="B187" s="682">
        <v>502</v>
      </c>
      <c r="C187" s="692" t="s">
        <v>898</v>
      </c>
      <c r="D187" s="693"/>
      <c r="E187" s="694"/>
      <c r="F187" s="687">
        <v>6640</v>
      </c>
      <c r="G187" s="688">
        <v>6640</v>
      </c>
      <c r="H187" s="688">
        <v>6600</v>
      </c>
      <c r="I187" s="688">
        <v>6600</v>
      </c>
      <c r="J187" s="688">
        <v>6600</v>
      </c>
    </row>
    <row r="188" spans="1:10" ht="12.75">
      <c r="A188" s="689"/>
      <c r="B188" s="682">
        <v>511</v>
      </c>
      <c r="C188" s="686" t="s">
        <v>924</v>
      </c>
      <c r="D188" s="686"/>
      <c r="E188" s="686"/>
      <c r="F188" s="687">
        <v>73025</v>
      </c>
      <c r="G188" s="688">
        <v>82983</v>
      </c>
      <c r="H188" s="688">
        <v>28000</v>
      </c>
      <c r="I188" s="688">
        <v>28000</v>
      </c>
      <c r="J188" s="688">
        <v>28000</v>
      </c>
    </row>
    <row r="189" spans="1:10" ht="12.75">
      <c r="A189" s="199"/>
      <c r="B189" s="682">
        <v>518</v>
      </c>
      <c r="C189" s="686" t="s">
        <v>874</v>
      </c>
      <c r="D189" s="686"/>
      <c r="E189" s="686"/>
      <c r="F189" s="688">
        <v>228375</v>
      </c>
      <c r="G189" s="688">
        <v>228375</v>
      </c>
      <c r="H189" s="688">
        <v>250100</v>
      </c>
      <c r="I189" s="688">
        <v>250100</v>
      </c>
      <c r="J189" s="688">
        <v>250100</v>
      </c>
    </row>
    <row r="190" spans="1:10" ht="12.75">
      <c r="A190" s="199"/>
      <c r="B190" s="682">
        <v>521</v>
      </c>
      <c r="C190" s="686" t="s">
        <v>875</v>
      </c>
      <c r="D190" s="686"/>
      <c r="E190" s="686"/>
      <c r="F190" s="688">
        <v>114520</v>
      </c>
      <c r="G190" s="688">
        <v>114520</v>
      </c>
      <c r="H190" s="688">
        <v>122200</v>
      </c>
      <c r="I190" s="688">
        <v>122200</v>
      </c>
      <c r="J190" s="688">
        <v>122200</v>
      </c>
    </row>
    <row r="191" spans="1:10" ht="12.75">
      <c r="A191" s="199"/>
      <c r="B191" s="682">
        <v>524</v>
      </c>
      <c r="C191" s="686" t="s">
        <v>878</v>
      </c>
      <c r="D191" s="686"/>
      <c r="E191" s="686"/>
      <c r="F191" s="688">
        <v>40330</v>
      </c>
      <c r="G191" s="688">
        <v>40330</v>
      </c>
      <c r="H191" s="688">
        <v>43015</v>
      </c>
      <c r="I191" s="688">
        <v>43015</v>
      </c>
      <c r="J191" s="688">
        <v>43015</v>
      </c>
    </row>
    <row r="192" spans="1:10" ht="12.75">
      <c r="A192" s="199"/>
      <c r="B192" s="682">
        <v>525</v>
      </c>
      <c r="C192" s="686" t="s">
        <v>879</v>
      </c>
      <c r="D192" s="686"/>
      <c r="E192" s="686"/>
      <c r="F192" s="688">
        <v>1593</v>
      </c>
      <c r="G192" s="688">
        <v>1593</v>
      </c>
      <c r="H192" s="688">
        <v>1530</v>
      </c>
      <c r="I192" s="688">
        <v>1530</v>
      </c>
      <c r="J192" s="688">
        <v>1530</v>
      </c>
    </row>
    <row r="193" spans="1:10" ht="12.75">
      <c r="A193" s="199"/>
      <c r="B193" s="682">
        <v>527</v>
      </c>
      <c r="C193" s="686" t="s">
        <v>880</v>
      </c>
      <c r="D193" s="686"/>
      <c r="E193" s="686"/>
      <c r="F193" s="688">
        <v>9958</v>
      </c>
      <c r="G193" s="688">
        <v>9958</v>
      </c>
      <c r="H193" s="688">
        <v>10270</v>
      </c>
      <c r="I193" s="688">
        <v>10270</v>
      </c>
      <c r="J193" s="688">
        <v>10270</v>
      </c>
    </row>
    <row r="194" spans="1:10" ht="12.75">
      <c r="A194" s="199"/>
      <c r="B194" s="682">
        <v>551</v>
      </c>
      <c r="C194" s="686" t="s">
        <v>884</v>
      </c>
      <c r="D194" s="686"/>
      <c r="E194" s="686"/>
      <c r="F194" s="688">
        <v>228872</v>
      </c>
      <c r="G194" s="688">
        <v>228872</v>
      </c>
      <c r="H194" s="688">
        <v>359515</v>
      </c>
      <c r="I194" s="688">
        <v>359515</v>
      </c>
      <c r="J194" s="688">
        <v>359515</v>
      </c>
    </row>
    <row r="195" spans="1:10" ht="12.75">
      <c r="A195" s="199"/>
      <c r="B195" s="691">
        <v>553</v>
      </c>
      <c r="C195" s="686" t="s">
        <v>927</v>
      </c>
      <c r="D195" s="686"/>
      <c r="E195" s="686"/>
      <c r="F195" s="688">
        <v>4647</v>
      </c>
      <c r="G195" s="688">
        <v>4647</v>
      </c>
      <c r="H195" s="688">
        <v>3555</v>
      </c>
      <c r="I195" s="688">
        <v>3555</v>
      </c>
      <c r="J195" s="688">
        <v>3555</v>
      </c>
    </row>
    <row r="196" spans="1:10" ht="12.75">
      <c r="A196" s="199"/>
      <c r="B196" s="691">
        <v>557</v>
      </c>
      <c r="C196" s="692" t="s">
        <v>883</v>
      </c>
      <c r="D196" s="700"/>
      <c r="E196" s="701"/>
      <c r="F196" s="688"/>
      <c r="G196" s="688"/>
      <c r="H196" s="688">
        <v>300</v>
      </c>
      <c r="I196" s="688">
        <v>300</v>
      </c>
      <c r="J196" s="688">
        <v>300</v>
      </c>
    </row>
    <row r="197" spans="1:10" ht="12.75">
      <c r="A197" s="199"/>
      <c r="B197" s="682">
        <v>568</v>
      </c>
      <c r="C197" s="686" t="s">
        <v>881</v>
      </c>
      <c r="D197" s="686"/>
      <c r="E197" s="686"/>
      <c r="F197" s="688">
        <v>8298</v>
      </c>
      <c r="G197" s="688">
        <v>8298</v>
      </c>
      <c r="H197" s="688">
        <v>4500</v>
      </c>
      <c r="I197" s="688">
        <v>4500</v>
      </c>
      <c r="J197" s="688">
        <v>4500</v>
      </c>
    </row>
    <row r="198" spans="1:10" ht="12.75">
      <c r="A198" s="731"/>
      <c r="B198" s="446"/>
      <c r="C198" s="732" t="s">
        <v>893</v>
      </c>
      <c r="D198" s="732"/>
      <c r="E198" s="732"/>
      <c r="F198" s="697">
        <v>821980</v>
      </c>
      <c r="G198" s="697">
        <v>834431</v>
      </c>
      <c r="H198" s="697">
        <v>894435</v>
      </c>
      <c r="I198" s="697">
        <v>894435</v>
      </c>
      <c r="J198" s="697">
        <v>894435</v>
      </c>
    </row>
    <row r="199" spans="1:10" ht="12.75">
      <c r="A199" s="199"/>
      <c r="B199" s="682">
        <v>602</v>
      </c>
      <c r="C199" s="686" t="s">
        <v>928</v>
      </c>
      <c r="D199" s="686"/>
      <c r="E199" s="686"/>
      <c r="F199" s="688">
        <v>16596</v>
      </c>
      <c r="G199" s="688">
        <v>16596</v>
      </c>
      <c r="H199" s="688">
        <v>16000</v>
      </c>
      <c r="I199" s="688">
        <v>16000</v>
      </c>
      <c r="J199" s="688">
        <v>16000</v>
      </c>
    </row>
    <row r="200" spans="1:10" ht="12.75">
      <c r="A200" s="199"/>
      <c r="B200" s="682">
        <v>648</v>
      </c>
      <c r="C200" s="692" t="s">
        <v>929</v>
      </c>
      <c r="D200" s="693"/>
      <c r="E200" s="694"/>
      <c r="F200" s="688">
        <v>32530</v>
      </c>
      <c r="G200" s="688">
        <v>32530</v>
      </c>
      <c r="H200" s="688"/>
      <c r="I200" s="688"/>
      <c r="J200" s="688"/>
    </row>
    <row r="201" spans="1:10" ht="12.75">
      <c r="A201" s="199"/>
      <c r="B201" s="691">
        <v>653</v>
      </c>
      <c r="C201" s="686" t="s">
        <v>930</v>
      </c>
      <c r="D201" s="686"/>
      <c r="E201" s="686"/>
      <c r="F201" s="688">
        <v>4647</v>
      </c>
      <c r="G201" s="688">
        <v>4647</v>
      </c>
      <c r="H201" s="688">
        <v>3555</v>
      </c>
      <c r="I201" s="688">
        <v>3555</v>
      </c>
      <c r="J201" s="688">
        <v>3555</v>
      </c>
    </row>
    <row r="202" spans="1:10" ht="12.75">
      <c r="A202" s="689"/>
      <c r="B202" s="691">
        <v>657</v>
      </c>
      <c r="C202" s="692" t="s">
        <v>890</v>
      </c>
      <c r="D202" s="693"/>
      <c r="E202" s="694"/>
      <c r="F202" s="688"/>
      <c r="G202" s="688"/>
      <c r="H202" s="688">
        <v>300</v>
      </c>
      <c r="I202" s="688">
        <v>300</v>
      </c>
      <c r="J202" s="688">
        <v>300</v>
      </c>
    </row>
    <row r="203" spans="1:10" ht="12.75">
      <c r="A203" s="689"/>
      <c r="B203" s="682">
        <v>691</v>
      </c>
      <c r="C203" s="739" t="s">
        <v>903</v>
      </c>
      <c r="D203" s="701" t="s">
        <v>904</v>
      </c>
      <c r="E203" s="701"/>
      <c r="F203" s="688">
        <v>539335</v>
      </c>
      <c r="G203" s="688">
        <v>551786</v>
      </c>
      <c r="H203" s="688">
        <v>515065</v>
      </c>
      <c r="I203" s="688">
        <v>515065</v>
      </c>
      <c r="J203" s="688">
        <v>515065</v>
      </c>
    </row>
    <row r="204" spans="1:10" ht="12.75">
      <c r="A204" s="689"/>
      <c r="B204" s="740">
        <v>692</v>
      </c>
      <c r="C204" s="689"/>
      <c r="D204" s="701" t="s">
        <v>920</v>
      </c>
      <c r="E204" s="701"/>
      <c r="F204" s="684">
        <v>228872</v>
      </c>
      <c r="G204" s="688">
        <v>228872</v>
      </c>
      <c r="H204" s="688">
        <v>359515</v>
      </c>
      <c r="I204" s="688">
        <v>359515</v>
      </c>
      <c r="J204" s="688">
        <v>359515</v>
      </c>
    </row>
    <row r="205" spans="1:10" ht="12.75">
      <c r="A205" s="731"/>
      <c r="B205" s="446"/>
      <c r="C205" s="702" t="s">
        <v>906</v>
      </c>
      <c r="D205" s="703"/>
      <c r="E205" s="741"/>
      <c r="F205" s="419">
        <v>539335</v>
      </c>
      <c r="G205" s="419">
        <v>551786</v>
      </c>
      <c r="H205" s="419">
        <v>515065</v>
      </c>
      <c r="I205" s="419">
        <v>515065</v>
      </c>
      <c r="J205" s="419">
        <v>515065</v>
      </c>
    </row>
    <row r="206" spans="1:10" ht="13.5">
      <c r="A206" s="725">
        <v>81</v>
      </c>
      <c r="B206" s="726" t="s">
        <v>931</v>
      </c>
      <c r="C206" s="726"/>
      <c r="D206" s="726"/>
      <c r="E206" s="726"/>
      <c r="F206" s="727"/>
      <c r="G206" s="727"/>
      <c r="H206" s="727"/>
      <c r="I206" s="727"/>
      <c r="J206" s="727"/>
    </row>
    <row r="207" spans="1:10" ht="12.75">
      <c r="A207" s="729"/>
      <c r="B207" s="197"/>
      <c r="C207" s="696" t="s">
        <v>885</v>
      </c>
      <c r="D207" s="696"/>
      <c r="E207" s="696"/>
      <c r="F207" s="730">
        <f>SUM(F208:F215)</f>
        <v>9294</v>
      </c>
      <c r="G207" s="730">
        <f>SUM(G208:G215)</f>
        <v>9294</v>
      </c>
      <c r="H207" s="730">
        <v>7764</v>
      </c>
      <c r="I207" s="730">
        <v>7764</v>
      </c>
      <c r="J207" s="730">
        <v>7764</v>
      </c>
    </row>
    <row r="208" spans="1:10" ht="12.75">
      <c r="A208" s="199"/>
      <c r="B208" s="682">
        <v>501</v>
      </c>
      <c r="C208" s="686" t="s">
        <v>869</v>
      </c>
      <c r="D208" s="686"/>
      <c r="E208" s="686"/>
      <c r="F208" s="688">
        <v>1660</v>
      </c>
      <c r="G208" s="688">
        <v>1660</v>
      </c>
      <c r="H208" s="688">
        <v>100</v>
      </c>
      <c r="I208" s="688">
        <v>100</v>
      </c>
      <c r="J208" s="688">
        <v>100</v>
      </c>
    </row>
    <row r="209" spans="1:10" ht="12.75">
      <c r="A209" s="199"/>
      <c r="B209" s="682">
        <v>511</v>
      </c>
      <c r="C209" s="692" t="s">
        <v>917</v>
      </c>
      <c r="D209" s="693"/>
      <c r="E209" s="694"/>
      <c r="F209" s="688">
        <v>996</v>
      </c>
      <c r="G209" s="688">
        <v>996</v>
      </c>
      <c r="H209" s="688"/>
      <c r="I209" s="688"/>
      <c r="J209" s="688"/>
    </row>
    <row r="210" spans="1:10" ht="12.75">
      <c r="A210" s="199"/>
      <c r="B210" s="682">
        <v>518</v>
      </c>
      <c r="C210" s="686" t="s">
        <v>874</v>
      </c>
      <c r="D210" s="686"/>
      <c r="E210" s="686"/>
      <c r="F210" s="688">
        <v>166</v>
      </c>
      <c r="G210" s="688">
        <v>166</v>
      </c>
      <c r="H210" s="688">
        <v>100</v>
      </c>
      <c r="I210" s="688">
        <v>100</v>
      </c>
      <c r="J210" s="688">
        <v>100</v>
      </c>
    </row>
    <row r="211" spans="1:10" ht="12.75">
      <c r="A211" s="199"/>
      <c r="B211" s="682">
        <v>521</v>
      </c>
      <c r="C211" s="686" t="s">
        <v>875</v>
      </c>
      <c r="D211" s="686"/>
      <c r="E211" s="686"/>
      <c r="F211" s="688">
        <v>4315</v>
      </c>
      <c r="G211" s="688">
        <v>4315</v>
      </c>
      <c r="H211" s="688">
        <v>5000</v>
      </c>
      <c r="I211" s="688">
        <v>5000</v>
      </c>
      <c r="J211" s="688">
        <v>5000</v>
      </c>
    </row>
    <row r="212" spans="1:10" ht="12.75">
      <c r="A212" s="199"/>
      <c r="B212" s="682">
        <v>524</v>
      </c>
      <c r="C212" s="686" t="s">
        <v>918</v>
      </c>
      <c r="D212" s="686"/>
      <c r="E212" s="686"/>
      <c r="F212" s="688">
        <v>1494</v>
      </c>
      <c r="G212" s="688">
        <v>1494</v>
      </c>
      <c r="H212" s="688">
        <v>1760</v>
      </c>
      <c r="I212" s="688">
        <v>1760</v>
      </c>
      <c r="J212" s="688">
        <v>1760</v>
      </c>
    </row>
    <row r="213" spans="1:10" ht="12.75">
      <c r="A213" s="199"/>
      <c r="B213" s="682">
        <v>525</v>
      </c>
      <c r="C213" s="692" t="s">
        <v>900</v>
      </c>
      <c r="D213" s="693"/>
      <c r="E213" s="694"/>
      <c r="F213" s="688">
        <v>66</v>
      </c>
      <c r="G213" s="688">
        <v>66</v>
      </c>
      <c r="H213" s="688">
        <v>84</v>
      </c>
      <c r="I213" s="688">
        <v>84</v>
      </c>
      <c r="J213" s="688">
        <v>84</v>
      </c>
    </row>
    <row r="214" spans="1:10" ht="12.75">
      <c r="A214" s="199"/>
      <c r="B214" s="682">
        <v>527</v>
      </c>
      <c r="C214" s="686" t="s">
        <v>880</v>
      </c>
      <c r="D214" s="686"/>
      <c r="E214" s="686"/>
      <c r="F214" s="688">
        <v>497</v>
      </c>
      <c r="G214" s="688">
        <v>497</v>
      </c>
      <c r="H214" s="688">
        <v>520</v>
      </c>
      <c r="I214" s="688">
        <v>520</v>
      </c>
      <c r="J214" s="688">
        <v>520</v>
      </c>
    </row>
    <row r="215" spans="1:10" ht="12.75">
      <c r="A215" s="199"/>
      <c r="B215" s="682">
        <v>553</v>
      </c>
      <c r="C215" s="692" t="s">
        <v>901</v>
      </c>
      <c r="D215" s="693"/>
      <c r="E215" s="694"/>
      <c r="F215" s="688">
        <v>100</v>
      </c>
      <c r="G215" s="688">
        <v>100</v>
      </c>
      <c r="H215" s="688">
        <v>200</v>
      </c>
      <c r="I215" s="688">
        <v>200</v>
      </c>
      <c r="J215" s="688">
        <v>200</v>
      </c>
    </row>
    <row r="216" spans="1:10" ht="12.75">
      <c r="A216" s="731"/>
      <c r="B216" s="446"/>
      <c r="C216" s="732" t="s">
        <v>893</v>
      </c>
      <c r="D216" s="732"/>
      <c r="E216" s="732"/>
      <c r="F216" s="697">
        <v>9460</v>
      </c>
      <c r="G216" s="697">
        <v>9460</v>
      </c>
      <c r="H216" s="697">
        <v>7764</v>
      </c>
      <c r="I216" s="697">
        <v>7764</v>
      </c>
      <c r="J216" s="697">
        <v>7764</v>
      </c>
    </row>
    <row r="217" spans="1:10" ht="12.75">
      <c r="A217" s="199"/>
      <c r="B217" s="682">
        <v>602</v>
      </c>
      <c r="C217" s="686" t="s">
        <v>919</v>
      </c>
      <c r="D217" s="686"/>
      <c r="E217" s="686"/>
      <c r="F217" s="688">
        <v>3319</v>
      </c>
      <c r="G217" s="688">
        <v>3319</v>
      </c>
      <c r="H217" s="688">
        <v>3000</v>
      </c>
      <c r="I217" s="688">
        <v>3000</v>
      </c>
      <c r="J217" s="688">
        <v>3000</v>
      </c>
    </row>
    <row r="218" spans="1:10" ht="12.75">
      <c r="A218" s="689"/>
      <c r="B218" s="682">
        <v>653</v>
      </c>
      <c r="C218" s="692" t="s">
        <v>902</v>
      </c>
      <c r="D218" s="693"/>
      <c r="E218" s="694"/>
      <c r="F218" s="688">
        <v>100</v>
      </c>
      <c r="G218" s="688">
        <v>100</v>
      </c>
      <c r="H218" s="688">
        <v>200</v>
      </c>
      <c r="I218" s="688">
        <v>200</v>
      </c>
      <c r="J218" s="688">
        <v>200</v>
      </c>
    </row>
    <row r="219" spans="1:10" ht="12.75">
      <c r="A219" s="689"/>
      <c r="B219" s="682">
        <v>691</v>
      </c>
      <c r="C219" s="739" t="s">
        <v>903</v>
      </c>
      <c r="D219" s="701" t="s">
        <v>904</v>
      </c>
      <c r="E219" s="701"/>
      <c r="F219" s="688">
        <v>6041</v>
      </c>
      <c r="G219" s="688">
        <v>6041</v>
      </c>
      <c r="H219" s="688">
        <v>4564</v>
      </c>
      <c r="I219" s="688">
        <v>4564</v>
      </c>
      <c r="J219" s="688">
        <v>4564</v>
      </c>
    </row>
    <row r="220" spans="1:10" ht="12.75">
      <c r="A220" s="689"/>
      <c r="B220" s="740">
        <v>692</v>
      </c>
      <c r="C220" s="689"/>
      <c r="D220" s="701" t="s">
        <v>920</v>
      </c>
      <c r="E220" s="701"/>
      <c r="F220" s="684"/>
      <c r="G220" s="688"/>
      <c r="H220" s="688"/>
      <c r="I220" s="688"/>
      <c r="J220" s="688"/>
    </row>
    <row r="221" spans="1:10" ht="12.75">
      <c r="A221" s="731"/>
      <c r="B221" s="446"/>
      <c r="C221" s="702" t="s">
        <v>932</v>
      </c>
      <c r="D221" s="703"/>
      <c r="E221" s="741"/>
      <c r="F221" s="419">
        <v>6041</v>
      </c>
      <c r="G221" s="419">
        <v>6041</v>
      </c>
      <c r="H221" s="419">
        <v>4564</v>
      </c>
      <c r="I221" s="419">
        <v>4564</v>
      </c>
      <c r="J221" s="419">
        <v>4564</v>
      </c>
    </row>
    <row r="222" spans="1:10" ht="13.5">
      <c r="A222" s="725">
        <v>85</v>
      </c>
      <c r="B222" s="726" t="s">
        <v>933</v>
      </c>
      <c r="C222" s="726"/>
      <c r="D222" s="726"/>
      <c r="E222" s="726"/>
      <c r="F222" s="727"/>
      <c r="G222" s="727"/>
      <c r="H222" s="727"/>
      <c r="I222" s="727"/>
      <c r="J222" s="727"/>
    </row>
    <row r="223" spans="1:10" ht="12.75">
      <c r="A223" s="729"/>
      <c r="B223" s="197"/>
      <c r="C223" s="696" t="s">
        <v>885</v>
      </c>
      <c r="D223" s="696"/>
      <c r="E223" s="696"/>
      <c r="F223" s="730">
        <f>SUM(F224:F226)</f>
        <v>81160</v>
      </c>
      <c r="G223" s="730">
        <v>81160</v>
      </c>
      <c r="H223" s="730">
        <v>78522</v>
      </c>
      <c r="I223" s="730">
        <v>78522</v>
      </c>
      <c r="J223" s="730">
        <v>78522</v>
      </c>
    </row>
    <row r="224" spans="1:10" ht="12.75">
      <c r="A224" s="199"/>
      <c r="B224" s="682">
        <v>502</v>
      </c>
      <c r="C224" s="686" t="s">
        <v>870</v>
      </c>
      <c r="D224" s="686"/>
      <c r="E224" s="686"/>
      <c r="F224" s="688">
        <v>4980</v>
      </c>
      <c r="G224" s="688">
        <v>4980</v>
      </c>
      <c r="H224" s="688">
        <v>4000</v>
      </c>
      <c r="I224" s="688">
        <v>4000</v>
      </c>
      <c r="J224" s="688">
        <v>4000</v>
      </c>
    </row>
    <row r="225" spans="1:10" ht="12.75">
      <c r="A225" s="199"/>
      <c r="B225" s="682">
        <v>518</v>
      </c>
      <c r="C225" s="686" t="s">
        <v>874</v>
      </c>
      <c r="D225" s="686"/>
      <c r="E225" s="686"/>
      <c r="F225" s="688">
        <v>38173</v>
      </c>
      <c r="G225" s="688">
        <v>38173</v>
      </c>
      <c r="H225" s="688">
        <v>36500</v>
      </c>
      <c r="I225" s="688">
        <v>36500</v>
      </c>
      <c r="J225" s="688">
        <v>36500</v>
      </c>
    </row>
    <row r="226" spans="1:10" ht="12.75">
      <c r="A226" s="199"/>
      <c r="B226" s="682">
        <v>551</v>
      </c>
      <c r="C226" s="686" t="s">
        <v>884</v>
      </c>
      <c r="D226" s="686"/>
      <c r="E226" s="686"/>
      <c r="F226" s="688">
        <v>38007</v>
      </c>
      <c r="G226" s="688">
        <v>38007</v>
      </c>
      <c r="H226" s="688">
        <v>38022</v>
      </c>
      <c r="I226" s="688">
        <v>38022</v>
      </c>
      <c r="J226" s="688">
        <v>38022</v>
      </c>
    </row>
    <row r="227" spans="1:10" ht="12.75">
      <c r="A227" s="731"/>
      <c r="B227" s="446"/>
      <c r="C227" s="732" t="s">
        <v>893</v>
      </c>
      <c r="D227" s="732"/>
      <c r="E227" s="732"/>
      <c r="F227" s="419">
        <v>81160</v>
      </c>
      <c r="G227" s="419">
        <v>81160</v>
      </c>
      <c r="H227" s="419">
        <v>78522</v>
      </c>
      <c r="I227" s="419">
        <v>78522</v>
      </c>
      <c r="J227" s="419">
        <v>78522</v>
      </c>
    </row>
    <row r="228" spans="1:10" ht="12.75">
      <c r="A228" s="689"/>
      <c r="B228" s="682">
        <v>691</v>
      </c>
      <c r="C228" s="739" t="s">
        <v>903</v>
      </c>
      <c r="D228" s="701" t="s">
        <v>904</v>
      </c>
      <c r="E228" s="701"/>
      <c r="F228" s="688">
        <v>43153</v>
      </c>
      <c r="G228" s="688">
        <v>43153</v>
      </c>
      <c r="H228" s="688">
        <v>40500</v>
      </c>
      <c r="I228" s="688">
        <v>40500</v>
      </c>
      <c r="J228" s="688">
        <v>40500</v>
      </c>
    </row>
    <row r="229" spans="1:10" ht="12.75">
      <c r="A229" s="689"/>
      <c r="B229" s="740">
        <v>692</v>
      </c>
      <c r="C229" s="689"/>
      <c r="D229" s="700" t="s">
        <v>920</v>
      </c>
      <c r="E229" s="701"/>
      <c r="F229" s="684">
        <v>38007</v>
      </c>
      <c r="G229" s="688">
        <v>38007</v>
      </c>
      <c r="H229" s="688">
        <v>38022</v>
      </c>
      <c r="I229" s="688">
        <v>38022</v>
      </c>
      <c r="J229" s="688">
        <v>38022</v>
      </c>
    </row>
    <row r="230" spans="1:10" ht="12.75">
      <c r="A230" s="756"/>
      <c r="B230" s="757"/>
      <c r="C230" s="758" t="s">
        <v>906</v>
      </c>
      <c r="D230" s="759"/>
      <c r="E230" s="760"/>
      <c r="F230" s="761">
        <v>43153</v>
      </c>
      <c r="G230" s="761">
        <v>43153</v>
      </c>
      <c r="H230" s="761">
        <v>40500</v>
      </c>
      <c r="I230" s="761">
        <v>40500</v>
      </c>
      <c r="J230" s="761">
        <v>40500</v>
      </c>
    </row>
    <row r="231" spans="1:10" ht="13.5">
      <c r="A231" s="762"/>
      <c r="B231" s="763"/>
      <c r="C231" s="763"/>
      <c r="D231" s="763"/>
      <c r="E231" s="763"/>
      <c r="F231" s="764"/>
      <c r="G231" s="764"/>
      <c r="H231" s="764"/>
      <c r="I231" s="764"/>
      <c r="J231" s="764"/>
    </row>
    <row r="232" spans="1:10" ht="12.75">
      <c r="A232" s="731"/>
      <c r="B232" s="446"/>
      <c r="C232" s="765" t="s">
        <v>932</v>
      </c>
      <c r="D232" s="766"/>
      <c r="E232" s="767"/>
      <c r="F232" s="768">
        <v>2081491</v>
      </c>
      <c r="G232" s="419">
        <v>2096764</v>
      </c>
      <c r="H232" s="419">
        <v>1992000</v>
      </c>
      <c r="I232" s="419">
        <v>1992000</v>
      </c>
      <c r="J232" s="419">
        <v>1992000</v>
      </c>
    </row>
    <row r="233" spans="1:10" ht="12.75">
      <c r="A233" s="705"/>
      <c r="B233" s="706"/>
      <c r="C233" s="707" t="s">
        <v>934</v>
      </c>
      <c r="D233" s="708" t="s">
        <v>935</v>
      </c>
      <c r="E233" s="709"/>
      <c r="F233" s="710">
        <v>2081491</v>
      </c>
      <c r="G233" s="710">
        <v>2096764</v>
      </c>
      <c r="H233" s="710">
        <v>1992000</v>
      </c>
      <c r="I233" s="710">
        <v>1992000</v>
      </c>
      <c r="J233" s="710">
        <v>1992000</v>
      </c>
    </row>
    <row r="234" spans="1:10" ht="12.75">
      <c r="A234" s="769"/>
      <c r="B234" s="770"/>
      <c r="C234" s="771"/>
      <c r="D234" s="708" t="s">
        <v>936</v>
      </c>
      <c r="E234" s="772"/>
      <c r="F234" s="710"/>
      <c r="G234" s="710"/>
      <c r="H234" s="710">
        <v>185900</v>
      </c>
      <c r="I234" s="773"/>
      <c r="J234" s="773"/>
    </row>
  </sheetData>
  <mergeCells count="135">
    <mergeCell ref="A2:A3"/>
    <mergeCell ref="B2:B3"/>
    <mergeCell ref="H2:H3"/>
    <mergeCell ref="I2:I3"/>
    <mergeCell ref="J2:J3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C20:E20"/>
    <mergeCell ref="C21:E21"/>
    <mergeCell ref="C23:E23"/>
    <mergeCell ref="C25:E25"/>
    <mergeCell ref="C27:E27"/>
    <mergeCell ref="A35:A36"/>
    <mergeCell ref="B35:B36"/>
    <mergeCell ref="H35:H36"/>
    <mergeCell ref="I35:I36"/>
    <mergeCell ref="J35:J36"/>
    <mergeCell ref="B38:E38"/>
    <mergeCell ref="C39:E39"/>
    <mergeCell ref="C40:E40"/>
    <mergeCell ref="C46:E46"/>
    <mergeCell ref="C53:E53"/>
    <mergeCell ref="C54:E54"/>
    <mergeCell ref="D57:E57"/>
    <mergeCell ref="D58:E58"/>
    <mergeCell ref="B60:E60"/>
    <mergeCell ref="C61:E61"/>
    <mergeCell ref="C62:E62"/>
    <mergeCell ref="C66:E66"/>
    <mergeCell ref="C72:E72"/>
    <mergeCell ref="D74:E74"/>
    <mergeCell ref="D75:E75"/>
    <mergeCell ref="B77:E77"/>
    <mergeCell ref="C78:E78"/>
    <mergeCell ref="C80:E80"/>
    <mergeCell ref="D81:E81"/>
    <mergeCell ref="D82:E82"/>
    <mergeCell ref="B84:E84"/>
    <mergeCell ref="C85:E85"/>
    <mergeCell ref="C86:E86"/>
    <mergeCell ref="C89:E89"/>
    <mergeCell ref="C95:E95"/>
    <mergeCell ref="C96:E96"/>
    <mergeCell ref="D98:E98"/>
    <mergeCell ref="D99:E99"/>
    <mergeCell ref="B101:E101"/>
    <mergeCell ref="C102:E102"/>
    <mergeCell ref="C103:E103"/>
    <mergeCell ref="C107:E107"/>
    <mergeCell ref="C114:E114"/>
    <mergeCell ref="C115:E115"/>
    <mergeCell ref="C116:E116"/>
    <mergeCell ref="D119:E119"/>
    <mergeCell ref="D120:E120"/>
    <mergeCell ref="B122:E122"/>
    <mergeCell ref="C123:E123"/>
    <mergeCell ref="C124:E124"/>
    <mergeCell ref="C127:E127"/>
    <mergeCell ref="C128:E128"/>
    <mergeCell ref="C129:E129"/>
    <mergeCell ref="C131:E131"/>
    <mergeCell ref="C135:E135"/>
    <mergeCell ref="C136:E136"/>
    <mergeCell ref="C137:E137"/>
    <mergeCell ref="D140:E140"/>
    <mergeCell ref="D141:E141"/>
    <mergeCell ref="C145:E145"/>
    <mergeCell ref="C146:E146"/>
    <mergeCell ref="C150:E150"/>
    <mergeCell ref="C156:E156"/>
    <mergeCell ref="C157:E157"/>
    <mergeCell ref="C158:E158"/>
    <mergeCell ref="D160:E160"/>
    <mergeCell ref="D161:E161"/>
    <mergeCell ref="B163:E163"/>
    <mergeCell ref="C164:E164"/>
    <mergeCell ref="C165:E165"/>
    <mergeCell ref="C166:E166"/>
    <mergeCell ref="C167:E167"/>
    <mergeCell ref="C168:E168"/>
    <mergeCell ref="C169:E169"/>
    <mergeCell ref="C170:E170"/>
    <mergeCell ref="C172:E172"/>
    <mergeCell ref="C173:E173"/>
    <mergeCell ref="C177:E177"/>
    <mergeCell ref="C178:E178"/>
    <mergeCell ref="D181:E181"/>
    <mergeCell ref="D182:E182"/>
    <mergeCell ref="B184:E184"/>
    <mergeCell ref="C185:E185"/>
    <mergeCell ref="C186:E186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7:E197"/>
    <mergeCell ref="C198:E198"/>
    <mergeCell ref="C199:E199"/>
    <mergeCell ref="C201:E201"/>
    <mergeCell ref="D203:E203"/>
    <mergeCell ref="D204:E204"/>
    <mergeCell ref="B206:E206"/>
    <mergeCell ref="C207:E207"/>
    <mergeCell ref="C208:E208"/>
    <mergeCell ref="C210:E210"/>
    <mergeCell ref="C211:E211"/>
    <mergeCell ref="C212:E212"/>
    <mergeCell ref="C214:E214"/>
    <mergeCell ref="C216:E216"/>
    <mergeCell ref="C217:E217"/>
    <mergeCell ref="D219:E219"/>
    <mergeCell ref="D220:E220"/>
    <mergeCell ref="B222:E222"/>
    <mergeCell ref="C223:E223"/>
    <mergeCell ref="C224:E224"/>
    <mergeCell ref="C225:E225"/>
    <mergeCell ref="C226:E226"/>
    <mergeCell ref="C227:E227"/>
    <mergeCell ref="D228:E228"/>
    <mergeCell ref="B231:E231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M21" sqref="M21"/>
    </sheetView>
  </sheetViews>
  <sheetFormatPr defaultColWidth="12.57421875" defaultRowHeight="12.75"/>
  <cols>
    <col min="1" max="5" width="11.57421875" style="0" customWidth="1"/>
    <col min="6" max="6" width="15.140625" style="0" customWidth="1"/>
    <col min="7" max="7" width="16.140625" style="0" customWidth="1"/>
    <col min="8" max="16384" width="11.57421875" style="0" customWidth="1"/>
  </cols>
  <sheetData>
    <row r="1" spans="1:10" ht="12.75">
      <c r="A1" s="774" t="s">
        <v>937</v>
      </c>
      <c r="B1" s="774"/>
      <c r="C1" s="774"/>
      <c r="D1" s="774"/>
      <c r="E1" s="774"/>
      <c r="F1" s="774"/>
      <c r="G1" s="774"/>
      <c r="H1" s="774"/>
      <c r="I1" s="774"/>
      <c r="J1" s="775" t="s">
        <v>938</v>
      </c>
    </row>
    <row r="2" spans="1:10" ht="12.75">
      <c r="A2" s="776" t="s">
        <v>279</v>
      </c>
      <c r="B2" s="715" t="s">
        <v>865</v>
      </c>
      <c r="C2" s="777"/>
      <c r="D2" s="778"/>
      <c r="E2" s="779"/>
      <c r="F2" s="662" t="s">
        <v>866</v>
      </c>
      <c r="G2" s="393" t="s">
        <v>867</v>
      </c>
      <c r="H2" s="663" t="s">
        <v>716</v>
      </c>
      <c r="I2" s="398" t="s">
        <v>508</v>
      </c>
      <c r="J2" s="398" t="s">
        <v>509</v>
      </c>
    </row>
    <row r="3" spans="1:10" ht="12.75">
      <c r="A3" s="776"/>
      <c r="B3" s="715"/>
      <c r="C3" s="664"/>
      <c r="D3" s="665"/>
      <c r="E3" s="666"/>
      <c r="F3" s="667" t="s">
        <v>715</v>
      </c>
      <c r="G3" s="398" t="s">
        <v>715</v>
      </c>
      <c r="H3" s="663"/>
      <c r="I3" s="398"/>
      <c r="J3" s="398"/>
    </row>
    <row r="4" spans="1:10" ht="13.5">
      <c r="A4" s="780" t="s">
        <v>939</v>
      </c>
      <c r="B4" s="780"/>
      <c r="C4" s="780"/>
      <c r="D4" s="781"/>
      <c r="E4" s="782"/>
      <c r="F4" s="783"/>
      <c r="G4" s="784"/>
      <c r="H4" s="783"/>
      <c r="I4" s="783"/>
      <c r="J4" s="785"/>
    </row>
    <row r="5" spans="1:10" ht="12.75">
      <c r="A5" s="675"/>
      <c r="B5" s="676"/>
      <c r="C5" s="677" t="s">
        <v>868</v>
      </c>
      <c r="D5" s="678"/>
      <c r="E5" s="679"/>
      <c r="F5" s="680"/>
      <c r="G5" s="680"/>
      <c r="H5" s="680"/>
      <c r="I5" s="680"/>
      <c r="J5" s="681"/>
    </row>
    <row r="6" spans="1:10" ht="12.75">
      <c r="A6" s="199"/>
      <c r="B6" s="682">
        <v>501</v>
      </c>
      <c r="C6" s="683" t="s">
        <v>869</v>
      </c>
      <c r="D6" s="683"/>
      <c r="E6" s="683"/>
      <c r="F6" s="684">
        <v>47036</v>
      </c>
      <c r="G6" s="685">
        <v>50702</v>
      </c>
      <c r="H6" s="685">
        <v>65260</v>
      </c>
      <c r="I6" s="688">
        <v>65260</v>
      </c>
      <c r="J6" s="688">
        <v>65260</v>
      </c>
    </row>
    <row r="7" spans="1:10" ht="12.75">
      <c r="A7" s="199"/>
      <c r="B7" s="682">
        <v>502</v>
      </c>
      <c r="C7" s="686" t="s">
        <v>870</v>
      </c>
      <c r="D7" s="686"/>
      <c r="E7" s="686"/>
      <c r="F7" s="687">
        <v>397962</v>
      </c>
      <c r="G7" s="688">
        <v>453131</v>
      </c>
      <c r="H7" s="688">
        <v>426747</v>
      </c>
      <c r="I7" s="688">
        <v>426747</v>
      </c>
      <c r="J7" s="688">
        <v>426747</v>
      </c>
    </row>
    <row r="8" spans="1:10" ht="12.75">
      <c r="A8" s="199"/>
      <c r="B8" s="691">
        <v>504</v>
      </c>
      <c r="C8" s="686" t="s">
        <v>940</v>
      </c>
      <c r="D8" s="686"/>
      <c r="E8" s="686"/>
      <c r="F8" s="687">
        <v>996</v>
      </c>
      <c r="G8" s="688">
        <v>996</v>
      </c>
      <c r="H8" s="688">
        <v>996</v>
      </c>
      <c r="I8" s="688">
        <v>996</v>
      </c>
      <c r="J8" s="688">
        <v>996</v>
      </c>
    </row>
    <row r="9" spans="1:10" ht="12.75">
      <c r="A9" s="199"/>
      <c r="B9" s="682">
        <v>511</v>
      </c>
      <c r="C9" s="686" t="s">
        <v>871</v>
      </c>
      <c r="D9" s="686"/>
      <c r="E9" s="686"/>
      <c r="F9" s="687">
        <v>26721</v>
      </c>
      <c r="G9" s="688">
        <v>31211</v>
      </c>
      <c r="H9" s="688">
        <v>66888</v>
      </c>
      <c r="I9" s="688">
        <v>66888</v>
      </c>
      <c r="J9" s="688">
        <v>66888</v>
      </c>
    </row>
    <row r="10" spans="1:10" ht="12.75">
      <c r="A10" s="199"/>
      <c r="B10" s="686" t="s">
        <v>941</v>
      </c>
      <c r="C10" s="692" t="s">
        <v>942</v>
      </c>
      <c r="D10" s="701" t="s">
        <v>943</v>
      </c>
      <c r="E10" s="701"/>
      <c r="F10" s="687"/>
      <c r="G10" s="738">
        <v>16597</v>
      </c>
      <c r="H10" s="738">
        <v>0</v>
      </c>
      <c r="I10" s="688">
        <v>0</v>
      </c>
      <c r="J10" s="688">
        <v>0</v>
      </c>
    </row>
    <row r="11" spans="1:10" ht="12.75">
      <c r="A11" s="199"/>
      <c r="B11" s="682">
        <v>512</v>
      </c>
      <c r="C11" s="686" t="s">
        <v>872</v>
      </c>
      <c r="D11" s="686"/>
      <c r="E11" s="686"/>
      <c r="F11" s="687">
        <v>166</v>
      </c>
      <c r="G11" s="688">
        <v>166</v>
      </c>
      <c r="H11" s="688">
        <v>166</v>
      </c>
      <c r="I11" s="688">
        <v>166</v>
      </c>
      <c r="J11" s="688">
        <v>166</v>
      </c>
    </row>
    <row r="12" spans="1:10" ht="12.75">
      <c r="A12" s="689"/>
      <c r="B12" s="682">
        <v>513</v>
      </c>
      <c r="C12" s="686" t="s">
        <v>873</v>
      </c>
      <c r="D12" s="686"/>
      <c r="E12" s="686"/>
      <c r="F12" s="687">
        <v>166</v>
      </c>
      <c r="G12" s="688">
        <v>166</v>
      </c>
      <c r="H12" s="688">
        <v>166</v>
      </c>
      <c r="I12" s="688">
        <v>166</v>
      </c>
      <c r="J12" s="688">
        <v>166</v>
      </c>
    </row>
    <row r="13" spans="1:10" ht="12.75">
      <c r="A13" s="199"/>
      <c r="B13" s="682">
        <v>518</v>
      </c>
      <c r="C13" s="686" t="s">
        <v>874</v>
      </c>
      <c r="D13" s="686"/>
      <c r="E13" s="686"/>
      <c r="F13" s="687">
        <v>25393</v>
      </c>
      <c r="G13" s="688">
        <v>27401</v>
      </c>
      <c r="H13" s="688">
        <v>37936</v>
      </c>
      <c r="I13" s="786">
        <v>37936</v>
      </c>
      <c r="J13" s="786">
        <v>37936</v>
      </c>
    </row>
    <row r="14" spans="1:10" ht="12.75">
      <c r="A14" s="690"/>
      <c r="B14" s="682">
        <v>521001</v>
      </c>
      <c r="C14" s="686" t="s">
        <v>875</v>
      </c>
      <c r="D14" s="686"/>
      <c r="E14" s="686"/>
      <c r="F14" s="687">
        <v>275609</v>
      </c>
      <c r="G14" s="688">
        <v>287858</v>
      </c>
      <c r="H14" s="688">
        <v>303108</v>
      </c>
      <c r="I14" s="688">
        <v>303108</v>
      </c>
      <c r="J14" s="688">
        <v>303108</v>
      </c>
    </row>
    <row r="15" spans="1:10" ht="12.75">
      <c r="A15" s="199"/>
      <c r="B15" s="682">
        <v>521002</v>
      </c>
      <c r="C15" s="686" t="s">
        <v>877</v>
      </c>
      <c r="D15" s="686"/>
      <c r="E15" s="686"/>
      <c r="F15" s="687">
        <v>1228</v>
      </c>
      <c r="G15" s="688">
        <v>1228</v>
      </c>
      <c r="H15" s="688">
        <v>1560</v>
      </c>
      <c r="I15" s="786">
        <v>1560</v>
      </c>
      <c r="J15" s="786">
        <v>1560</v>
      </c>
    </row>
    <row r="16" spans="1:10" ht="12.75">
      <c r="A16" s="199"/>
      <c r="B16" s="682">
        <v>524</v>
      </c>
      <c r="C16" s="686" t="s">
        <v>878</v>
      </c>
      <c r="D16" s="686"/>
      <c r="E16" s="686"/>
      <c r="F16" s="687">
        <v>97026</v>
      </c>
      <c r="G16" s="688">
        <v>101337</v>
      </c>
      <c r="H16" s="688">
        <v>106694</v>
      </c>
      <c r="I16" s="688">
        <v>106694</v>
      </c>
      <c r="J16" s="688">
        <v>106694</v>
      </c>
    </row>
    <row r="17" spans="1:10" ht="12.75">
      <c r="A17" s="199"/>
      <c r="B17" s="682">
        <v>525</v>
      </c>
      <c r="C17" s="686" t="s">
        <v>879</v>
      </c>
      <c r="D17" s="686"/>
      <c r="E17" s="686"/>
      <c r="F17" s="687">
        <v>5311</v>
      </c>
      <c r="G17" s="688">
        <v>5311</v>
      </c>
      <c r="H17" s="688">
        <v>5541</v>
      </c>
      <c r="I17" s="786">
        <v>5541</v>
      </c>
      <c r="J17" s="786">
        <v>5541</v>
      </c>
    </row>
    <row r="18" spans="1:10" ht="12.75">
      <c r="A18" s="199"/>
      <c r="B18" s="682">
        <v>527</v>
      </c>
      <c r="C18" s="686" t="s">
        <v>880</v>
      </c>
      <c r="D18" s="686"/>
      <c r="E18" s="686"/>
      <c r="F18" s="687">
        <v>22074</v>
      </c>
      <c r="G18" s="688">
        <v>23038</v>
      </c>
      <c r="H18" s="688">
        <v>22723</v>
      </c>
      <c r="I18" s="688">
        <v>22723</v>
      </c>
      <c r="J18" s="688">
        <v>22723</v>
      </c>
    </row>
    <row r="19" spans="1:10" ht="12.75">
      <c r="A19" s="199"/>
      <c r="B19" s="682">
        <v>538</v>
      </c>
      <c r="C19" s="686" t="s">
        <v>944</v>
      </c>
      <c r="D19" s="686"/>
      <c r="E19" s="686"/>
      <c r="F19" s="687">
        <v>33</v>
      </c>
      <c r="G19" s="688">
        <v>33</v>
      </c>
      <c r="H19" s="688">
        <v>25</v>
      </c>
      <c r="I19" s="786">
        <v>25</v>
      </c>
      <c r="J19" s="786">
        <v>25</v>
      </c>
    </row>
    <row r="20" spans="1:10" ht="12.75">
      <c r="A20" s="199"/>
      <c r="B20" s="682">
        <v>568</v>
      </c>
      <c r="C20" s="686" t="s">
        <v>881</v>
      </c>
      <c r="D20" s="686"/>
      <c r="E20" s="686"/>
      <c r="F20" s="687">
        <v>11950</v>
      </c>
      <c r="G20" s="688">
        <v>13994</v>
      </c>
      <c r="H20" s="688">
        <v>14597</v>
      </c>
      <c r="I20" s="688">
        <v>14597</v>
      </c>
      <c r="J20" s="688">
        <v>14597</v>
      </c>
    </row>
    <row r="21" spans="1:10" ht="12.75">
      <c r="A21" s="690"/>
      <c r="B21" s="691" t="s">
        <v>945</v>
      </c>
      <c r="C21" s="686" t="s">
        <v>946</v>
      </c>
      <c r="D21" s="686"/>
      <c r="E21" s="686"/>
      <c r="F21" s="687">
        <v>7369</v>
      </c>
      <c r="G21" s="688">
        <v>7369</v>
      </c>
      <c r="H21" s="688">
        <v>9950</v>
      </c>
      <c r="I21" s="685">
        <v>9950</v>
      </c>
      <c r="J21" s="685">
        <v>9950</v>
      </c>
    </row>
    <row r="22" spans="1:10" ht="12.75">
      <c r="A22" s="690"/>
      <c r="B22" s="682">
        <v>551</v>
      </c>
      <c r="C22" s="686" t="s">
        <v>884</v>
      </c>
      <c r="D22" s="686"/>
      <c r="E22" s="686"/>
      <c r="F22" s="687">
        <v>522605</v>
      </c>
      <c r="G22" s="688">
        <v>529020</v>
      </c>
      <c r="H22" s="695">
        <v>517840</v>
      </c>
      <c r="I22" s="787">
        <v>517840</v>
      </c>
      <c r="J22" s="688">
        <v>517840</v>
      </c>
    </row>
    <row r="23" spans="1:10" ht="12.75">
      <c r="A23" s="197"/>
      <c r="B23" s="197"/>
      <c r="C23" s="696" t="s">
        <v>885</v>
      </c>
      <c r="D23" s="696"/>
      <c r="E23" s="696"/>
      <c r="F23" s="697">
        <f>SUM(F6:F22)</f>
        <v>1441645</v>
      </c>
      <c r="G23" s="697">
        <f>SUM(G6:G22)</f>
        <v>1549558</v>
      </c>
      <c r="H23" s="697">
        <f>SUM(H6:H22)</f>
        <v>1580197</v>
      </c>
      <c r="I23" s="419">
        <f>SUM(I6:I22)</f>
        <v>1580197</v>
      </c>
      <c r="J23" s="697">
        <f>SUM(J6:J22)</f>
        <v>1580197</v>
      </c>
    </row>
    <row r="24" spans="1:10" ht="12.75">
      <c r="A24" s="675"/>
      <c r="B24" s="676"/>
      <c r="C24" s="677" t="s">
        <v>886</v>
      </c>
      <c r="D24" s="678"/>
      <c r="E24" s="679"/>
      <c r="F24" s="698"/>
      <c r="G24" s="698"/>
      <c r="H24" s="698"/>
      <c r="I24" s="698"/>
      <c r="J24" s="788"/>
    </row>
    <row r="25" spans="1:10" ht="12.75">
      <c r="A25" s="199"/>
      <c r="B25" s="682">
        <v>602001</v>
      </c>
      <c r="C25" s="686" t="s">
        <v>919</v>
      </c>
      <c r="D25" s="686"/>
      <c r="E25" s="686"/>
      <c r="F25" s="699">
        <v>175143</v>
      </c>
      <c r="G25" s="688">
        <v>176039</v>
      </c>
      <c r="H25" s="688">
        <v>196901</v>
      </c>
      <c r="I25" s="688">
        <v>196901</v>
      </c>
      <c r="J25" s="688">
        <v>196901</v>
      </c>
    </row>
    <row r="26" spans="1:10" ht="12.75">
      <c r="A26" s="199"/>
      <c r="B26" s="682">
        <v>602011</v>
      </c>
      <c r="C26" s="686" t="s">
        <v>928</v>
      </c>
      <c r="D26" s="686"/>
      <c r="E26" s="686"/>
      <c r="F26" s="688">
        <v>2655</v>
      </c>
      <c r="G26" s="688">
        <v>2655</v>
      </c>
      <c r="H26" s="688">
        <v>4560</v>
      </c>
      <c r="I26" s="688">
        <v>4560</v>
      </c>
      <c r="J26" s="688">
        <v>4560</v>
      </c>
    </row>
    <row r="27" spans="1:10" ht="12.75">
      <c r="A27" s="199"/>
      <c r="B27" s="682">
        <v>602002</v>
      </c>
      <c r="C27" s="686" t="s">
        <v>947</v>
      </c>
      <c r="D27" s="686"/>
      <c r="E27" s="686"/>
      <c r="F27" s="688">
        <v>28934</v>
      </c>
      <c r="G27" s="688">
        <v>38328</v>
      </c>
      <c r="H27" s="688">
        <v>52876</v>
      </c>
      <c r="I27" s="688">
        <v>52876</v>
      </c>
      <c r="J27" s="688">
        <v>52876</v>
      </c>
    </row>
    <row r="28" spans="1:10" ht="12.75">
      <c r="A28" s="199"/>
      <c r="B28" s="682">
        <v>602012</v>
      </c>
      <c r="C28" s="686" t="s">
        <v>948</v>
      </c>
      <c r="D28" s="686"/>
      <c r="E28" s="686"/>
      <c r="F28" s="688">
        <v>664</v>
      </c>
      <c r="G28" s="688">
        <v>664</v>
      </c>
      <c r="H28" s="688">
        <v>650</v>
      </c>
      <c r="I28" s="688">
        <v>650</v>
      </c>
      <c r="J28" s="688">
        <v>650</v>
      </c>
    </row>
    <row r="29" spans="1:10" ht="12.75">
      <c r="A29" s="199"/>
      <c r="B29" s="682">
        <v>604</v>
      </c>
      <c r="C29" s="686" t="s">
        <v>949</v>
      </c>
      <c r="D29" s="686"/>
      <c r="E29" s="686"/>
      <c r="F29" s="688">
        <v>996</v>
      </c>
      <c r="G29" s="688">
        <v>996</v>
      </c>
      <c r="H29" s="688">
        <v>1440</v>
      </c>
      <c r="I29" s="688">
        <v>1440</v>
      </c>
      <c r="J29" s="688">
        <v>1440</v>
      </c>
    </row>
    <row r="30" spans="1:10" ht="12.75">
      <c r="A30" s="199"/>
      <c r="B30" s="682">
        <v>662</v>
      </c>
      <c r="C30" s="686" t="s">
        <v>891</v>
      </c>
      <c r="D30" s="686"/>
      <c r="E30" s="686"/>
      <c r="F30" s="688">
        <v>99</v>
      </c>
      <c r="G30" s="688">
        <v>99</v>
      </c>
      <c r="H30" s="688">
        <v>100</v>
      </c>
      <c r="I30" s="688">
        <v>100</v>
      </c>
      <c r="J30" s="688">
        <v>100</v>
      </c>
    </row>
    <row r="31" spans="1:10" ht="12.75">
      <c r="A31" s="199"/>
      <c r="B31" s="682">
        <v>668</v>
      </c>
      <c r="C31" s="686" t="s">
        <v>950</v>
      </c>
      <c r="D31" s="686"/>
      <c r="E31" s="686"/>
      <c r="F31" s="688">
        <v>664</v>
      </c>
      <c r="G31" s="688">
        <v>664</v>
      </c>
      <c r="H31" s="688">
        <v>664</v>
      </c>
      <c r="I31" s="688">
        <v>664</v>
      </c>
      <c r="J31" s="688">
        <v>664</v>
      </c>
    </row>
    <row r="32" spans="1:10" ht="12.75">
      <c r="A32" s="199"/>
      <c r="B32" s="691">
        <v>652</v>
      </c>
      <c r="C32" s="686" t="s">
        <v>951</v>
      </c>
      <c r="D32" s="686"/>
      <c r="E32" s="686"/>
      <c r="F32" s="688">
        <v>7369</v>
      </c>
      <c r="G32" s="688">
        <v>7369</v>
      </c>
      <c r="H32" s="688">
        <v>9950</v>
      </c>
      <c r="I32" s="688">
        <v>9950</v>
      </c>
      <c r="J32" s="688">
        <v>9950</v>
      </c>
    </row>
    <row r="33" spans="1:10" ht="12.75">
      <c r="A33" s="199"/>
      <c r="B33" s="691">
        <v>692</v>
      </c>
      <c r="C33" s="692" t="s">
        <v>952</v>
      </c>
      <c r="D33" s="700"/>
      <c r="E33" s="701"/>
      <c r="F33" s="688">
        <v>522605</v>
      </c>
      <c r="G33" s="688">
        <v>529020</v>
      </c>
      <c r="H33" s="688">
        <v>517840</v>
      </c>
      <c r="I33" s="688">
        <v>517840</v>
      </c>
      <c r="J33" s="688">
        <v>517840</v>
      </c>
    </row>
    <row r="34" spans="1:10" ht="12.75">
      <c r="A34" s="197"/>
      <c r="B34" s="197"/>
      <c r="C34" s="702" t="s">
        <v>893</v>
      </c>
      <c r="D34" s="703"/>
      <c r="E34" s="704"/>
      <c r="F34" s="419">
        <f>SUM(F25:F33)</f>
        <v>739129</v>
      </c>
      <c r="G34" s="419">
        <f>SUM(G25:G33)</f>
        <v>755834</v>
      </c>
      <c r="H34" s="419">
        <f>SUM(H25:H33)</f>
        <v>784981</v>
      </c>
      <c r="I34" s="419">
        <f>SUM(I25:I33)</f>
        <v>784981</v>
      </c>
      <c r="J34" s="419">
        <f>SUM(J25:J33)</f>
        <v>784981</v>
      </c>
    </row>
    <row r="35" spans="1:10" ht="12.75">
      <c r="A35" s="789"/>
      <c r="B35" s="790"/>
      <c r="C35" s="791" t="s">
        <v>953</v>
      </c>
      <c r="D35" s="792" t="s">
        <v>935</v>
      </c>
      <c r="E35" s="793"/>
      <c r="F35" s="794">
        <f>SUM(F23-F34)</f>
        <v>702516</v>
      </c>
      <c r="G35" s="794">
        <f>SUM(G23-G34)</f>
        <v>793724</v>
      </c>
      <c r="H35" s="794">
        <f>SUM(H23-H34)</f>
        <v>795216</v>
      </c>
      <c r="I35" s="794">
        <f>SUM(I23-I34)</f>
        <v>795216</v>
      </c>
      <c r="J35" s="794">
        <f>SUM(J23-J34)</f>
        <v>795216</v>
      </c>
    </row>
    <row r="36" spans="1:10" ht="12.75">
      <c r="A36" s="795"/>
      <c r="B36" s="796"/>
      <c r="C36" s="797"/>
      <c r="D36" s="792" t="s">
        <v>936</v>
      </c>
      <c r="E36" s="798"/>
      <c r="F36" s="799">
        <v>0</v>
      </c>
      <c r="G36" s="800">
        <v>3594</v>
      </c>
      <c r="H36" s="801">
        <v>0</v>
      </c>
      <c r="I36" s="801">
        <v>0</v>
      </c>
      <c r="J36" s="801">
        <v>0</v>
      </c>
    </row>
    <row r="37" spans="1:10" ht="12.75">
      <c r="A37" s="795"/>
      <c r="B37" s="796"/>
      <c r="C37" s="797"/>
      <c r="D37" s="792" t="s">
        <v>954</v>
      </c>
      <c r="E37" s="798"/>
      <c r="F37" s="799">
        <f>SUM(F35:F36)</f>
        <v>702516</v>
      </c>
      <c r="G37" s="799">
        <f>SUM(G35:G36)</f>
        <v>797318</v>
      </c>
      <c r="H37" s="799">
        <f>SUM(H35:H36)</f>
        <v>795216</v>
      </c>
      <c r="I37" s="799">
        <f>SUM(I35:I36)</f>
        <v>795216</v>
      </c>
      <c r="J37" s="799">
        <f>SUM(J35:J36)</f>
        <v>795216</v>
      </c>
    </row>
  </sheetData>
  <mergeCells count="33">
    <mergeCell ref="A1:I1"/>
    <mergeCell ref="A2:A3"/>
    <mergeCell ref="B2:B3"/>
    <mergeCell ref="H2:H3"/>
    <mergeCell ref="I2:I3"/>
    <mergeCell ref="J2:J3"/>
    <mergeCell ref="A4:C4"/>
    <mergeCell ref="C6:E6"/>
    <mergeCell ref="C7:E7"/>
    <mergeCell ref="C8:E8"/>
    <mergeCell ref="C9:E9"/>
    <mergeCell ref="D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8:E28"/>
    <mergeCell ref="C29:E29"/>
    <mergeCell ref="C30:E30"/>
    <mergeCell ref="C31:E31"/>
    <mergeCell ref="C32:E32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H37" sqref="H37"/>
    </sheetView>
  </sheetViews>
  <sheetFormatPr defaultColWidth="12.57421875" defaultRowHeight="12.75"/>
  <cols>
    <col min="1" max="16384" width="11.57421875" style="0" customWidth="1"/>
  </cols>
  <sheetData>
    <row r="1" spans="1:10" ht="13.5">
      <c r="A1" s="802" t="s">
        <v>955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0" ht="12.75" customHeight="1">
      <c r="A2" s="803" t="s">
        <v>279</v>
      </c>
      <c r="B2" s="804" t="s">
        <v>865</v>
      </c>
      <c r="C2" s="805"/>
      <c r="D2" s="806"/>
      <c r="E2" s="807"/>
      <c r="F2" s="808" t="s">
        <v>715</v>
      </c>
      <c r="G2" s="809"/>
      <c r="H2" s="810" t="s">
        <v>716</v>
      </c>
      <c r="I2" s="811" t="s">
        <v>956</v>
      </c>
      <c r="J2" s="811" t="s">
        <v>509</v>
      </c>
    </row>
    <row r="3" spans="1:10" ht="12.75">
      <c r="A3" s="803"/>
      <c r="B3" s="804"/>
      <c r="C3" s="812"/>
      <c r="D3" s="813"/>
      <c r="E3" s="814"/>
      <c r="F3" s="808"/>
      <c r="G3" s="811"/>
      <c r="H3" s="810"/>
      <c r="I3" s="811"/>
      <c r="J3" s="811"/>
    </row>
    <row r="4" spans="1:10" ht="13.5">
      <c r="A4" s="815" t="s">
        <v>957</v>
      </c>
      <c r="B4" s="815"/>
      <c r="C4" s="815"/>
      <c r="D4" s="815"/>
      <c r="E4" s="815"/>
      <c r="F4" s="815"/>
      <c r="G4" s="815"/>
      <c r="H4" s="815"/>
      <c r="I4" s="815"/>
      <c r="J4" s="815"/>
    </row>
    <row r="5" spans="1:10" ht="12.75">
      <c r="A5" s="816"/>
      <c r="B5" s="817"/>
      <c r="C5" s="818" t="s">
        <v>868</v>
      </c>
      <c r="D5" s="819"/>
      <c r="E5" s="819"/>
      <c r="F5" s="819"/>
      <c r="G5" s="819"/>
      <c r="H5" s="819"/>
      <c r="I5" s="819"/>
      <c r="J5" s="819"/>
    </row>
    <row r="6" spans="1:10" ht="12.75">
      <c r="A6" s="820"/>
      <c r="B6" s="821">
        <v>501</v>
      </c>
      <c r="C6" s="822" t="s">
        <v>958</v>
      </c>
      <c r="D6" s="822"/>
      <c r="E6" s="822"/>
      <c r="F6" s="823">
        <v>21244</v>
      </c>
      <c r="G6" s="823"/>
      <c r="H6" s="823">
        <v>16984</v>
      </c>
      <c r="I6" s="823">
        <v>16990</v>
      </c>
      <c r="J6" s="823">
        <v>18000</v>
      </c>
    </row>
    <row r="7" spans="1:10" ht="12.75">
      <c r="A7" s="820"/>
      <c r="B7" s="821">
        <v>502</v>
      </c>
      <c r="C7" s="822" t="s">
        <v>959</v>
      </c>
      <c r="D7" s="822"/>
      <c r="E7" s="822"/>
      <c r="F7" s="823">
        <v>43152</v>
      </c>
      <c r="G7" s="823"/>
      <c r="H7" s="823">
        <v>59848</v>
      </c>
      <c r="I7" s="823">
        <v>59000</v>
      </c>
      <c r="J7" s="823">
        <v>59000</v>
      </c>
    </row>
    <row r="8" spans="1:10" ht="12.75">
      <c r="A8" s="820"/>
      <c r="B8" s="821">
        <v>511</v>
      </c>
      <c r="C8" s="822" t="s">
        <v>960</v>
      </c>
      <c r="D8" s="822"/>
      <c r="E8" s="822"/>
      <c r="F8" s="823">
        <v>4979</v>
      </c>
      <c r="G8" s="823"/>
      <c r="H8" s="823">
        <v>21310</v>
      </c>
      <c r="I8" s="823">
        <v>3317</v>
      </c>
      <c r="J8" s="823">
        <v>3319</v>
      </c>
    </row>
    <row r="9" spans="1:10" ht="12.75">
      <c r="A9" s="820"/>
      <c r="B9" s="821">
        <v>512</v>
      </c>
      <c r="C9" s="822" t="s">
        <v>961</v>
      </c>
      <c r="D9" s="822"/>
      <c r="E9" s="822"/>
      <c r="F9" s="823">
        <v>498</v>
      </c>
      <c r="G9" s="823"/>
      <c r="H9" s="823">
        <v>500</v>
      </c>
      <c r="I9" s="823">
        <v>500</v>
      </c>
      <c r="J9" s="823">
        <v>500</v>
      </c>
    </row>
    <row r="10" spans="1:10" ht="12.75">
      <c r="A10" s="820"/>
      <c r="B10" s="821">
        <v>513</v>
      </c>
      <c r="C10" s="822" t="s">
        <v>962</v>
      </c>
      <c r="D10" s="822"/>
      <c r="E10" s="822"/>
      <c r="F10" s="823">
        <v>1328</v>
      </c>
      <c r="G10" s="823"/>
      <c r="H10" s="823">
        <v>1350</v>
      </c>
      <c r="I10" s="823">
        <v>1350</v>
      </c>
      <c r="J10" s="823">
        <v>1350</v>
      </c>
    </row>
    <row r="11" spans="1:10" ht="12.75">
      <c r="A11" s="820"/>
      <c r="B11" s="821">
        <v>518</v>
      </c>
      <c r="C11" s="822" t="s">
        <v>963</v>
      </c>
      <c r="D11" s="822"/>
      <c r="E11" s="822"/>
      <c r="F11" s="823">
        <v>95134</v>
      </c>
      <c r="G11" s="823"/>
      <c r="H11" s="823">
        <v>89714</v>
      </c>
      <c r="I11" s="823">
        <v>90000</v>
      </c>
      <c r="J11" s="823">
        <v>91797</v>
      </c>
    </row>
    <row r="12" spans="1:10" ht="12.75">
      <c r="A12" s="824"/>
      <c r="B12" s="821">
        <v>521001</v>
      </c>
      <c r="C12" s="822" t="s">
        <v>964</v>
      </c>
      <c r="D12" s="822"/>
      <c r="E12" s="822"/>
      <c r="F12" s="823">
        <v>94968</v>
      </c>
      <c r="G12" s="823"/>
      <c r="H12" s="823">
        <v>94968</v>
      </c>
      <c r="I12" s="823">
        <v>95958</v>
      </c>
      <c r="J12" s="823">
        <v>96950</v>
      </c>
    </row>
    <row r="13" spans="1:10" ht="12.75">
      <c r="A13" s="820"/>
      <c r="B13" s="821">
        <v>521002</v>
      </c>
      <c r="C13" s="822" t="s">
        <v>965</v>
      </c>
      <c r="D13" s="822"/>
      <c r="E13" s="822"/>
      <c r="F13" s="823">
        <v>15933</v>
      </c>
      <c r="G13" s="823"/>
      <c r="H13" s="823">
        <v>15233</v>
      </c>
      <c r="I13" s="823">
        <v>15250</v>
      </c>
      <c r="J13" s="823">
        <v>15250</v>
      </c>
    </row>
    <row r="14" spans="1:10" ht="12.75">
      <c r="A14" s="820"/>
      <c r="B14" s="821">
        <v>524</v>
      </c>
      <c r="C14" s="822" t="s">
        <v>966</v>
      </c>
      <c r="D14" s="822"/>
      <c r="E14" s="822"/>
      <c r="F14" s="823">
        <v>33426</v>
      </c>
      <c r="G14" s="823"/>
      <c r="H14" s="823">
        <v>33426</v>
      </c>
      <c r="I14" s="823">
        <v>33777</v>
      </c>
      <c r="J14" s="823">
        <v>34126</v>
      </c>
    </row>
    <row r="15" spans="1:10" ht="12.75">
      <c r="A15" s="820"/>
      <c r="B15" s="821">
        <v>527</v>
      </c>
      <c r="C15" s="822" t="s">
        <v>967</v>
      </c>
      <c r="D15" s="822"/>
      <c r="E15" s="822"/>
      <c r="F15" s="823">
        <v>5975</v>
      </c>
      <c r="G15" s="823"/>
      <c r="H15" s="823">
        <v>5975</v>
      </c>
      <c r="I15" s="823">
        <v>5980</v>
      </c>
      <c r="J15" s="823">
        <v>5980</v>
      </c>
    </row>
    <row r="16" spans="1:10" ht="12.75">
      <c r="A16" s="820"/>
      <c r="B16" s="821">
        <v>538</v>
      </c>
      <c r="C16" s="822" t="s">
        <v>968</v>
      </c>
      <c r="D16" s="822"/>
      <c r="E16" s="822"/>
      <c r="F16" s="823">
        <v>166</v>
      </c>
      <c r="G16" s="823"/>
      <c r="H16" s="823">
        <v>166</v>
      </c>
      <c r="I16" s="823">
        <v>170</v>
      </c>
      <c r="J16" s="823">
        <v>170</v>
      </c>
    </row>
    <row r="17" spans="1:10" ht="12.75">
      <c r="A17" s="820"/>
      <c r="B17" s="821">
        <v>551</v>
      </c>
      <c r="C17" s="822" t="s">
        <v>969</v>
      </c>
      <c r="D17" s="822"/>
      <c r="E17" s="822"/>
      <c r="F17" s="823">
        <v>22771</v>
      </c>
      <c r="G17" s="823"/>
      <c r="H17" s="825">
        <v>30412</v>
      </c>
      <c r="I17" s="823">
        <v>31250</v>
      </c>
      <c r="J17" s="823">
        <v>31250</v>
      </c>
    </row>
    <row r="18" spans="1:10" ht="12.75" customHeight="1">
      <c r="A18" s="820"/>
      <c r="B18" s="826" t="s">
        <v>945</v>
      </c>
      <c r="C18" s="827" t="s">
        <v>970</v>
      </c>
      <c r="D18" s="827"/>
      <c r="E18" s="827"/>
      <c r="F18" s="823">
        <v>3319</v>
      </c>
      <c r="G18" s="823"/>
      <c r="H18" s="823">
        <v>3567</v>
      </c>
      <c r="I18" s="823">
        <v>3600</v>
      </c>
      <c r="J18" s="823">
        <v>3600</v>
      </c>
    </row>
    <row r="19" spans="1:10" ht="12.75">
      <c r="A19" s="820"/>
      <c r="B19" s="821">
        <v>563</v>
      </c>
      <c r="C19" s="822" t="s">
        <v>971</v>
      </c>
      <c r="D19" s="822"/>
      <c r="E19" s="822"/>
      <c r="F19" s="823">
        <v>166</v>
      </c>
      <c r="G19" s="823"/>
      <c r="H19" s="823">
        <v>166</v>
      </c>
      <c r="I19" s="823">
        <v>170</v>
      </c>
      <c r="J19" s="823">
        <v>170</v>
      </c>
    </row>
    <row r="20" spans="1:10" ht="12.75">
      <c r="A20" s="820"/>
      <c r="B20" s="821">
        <v>568</v>
      </c>
      <c r="C20" s="822" t="s">
        <v>972</v>
      </c>
      <c r="D20" s="822"/>
      <c r="E20" s="822"/>
      <c r="F20" s="823">
        <v>3319</v>
      </c>
      <c r="G20" s="823"/>
      <c r="H20" s="823">
        <v>2664</v>
      </c>
      <c r="I20" s="823">
        <v>2700</v>
      </c>
      <c r="J20" s="823">
        <v>2700</v>
      </c>
    </row>
    <row r="21" spans="1:10" ht="12.75">
      <c r="A21" s="820"/>
      <c r="B21" s="821"/>
      <c r="C21" s="822"/>
      <c r="D21" s="822"/>
      <c r="E21" s="822"/>
      <c r="F21" s="823">
        <v>0</v>
      </c>
      <c r="G21" s="823"/>
      <c r="H21" s="823">
        <v>0</v>
      </c>
      <c r="I21" s="823"/>
      <c r="J21" s="823"/>
    </row>
    <row r="22" spans="1:10" ht="12.75">
      <c r="A22" s="824"/>
      <c r="B22" s="821">
        <v>591</v>
      </c>
      <c r="C22" s="822" t="s">
        <v>973</v>
      </c>
      <c r="D22" s="822"/>
      <c r="E22" s="822"/>
      <c r="F22" s="823">
        <v>664</v>
      </c>
      <c r="G22" s="823"/>
      <c r="H22" s="825">
        <v>166</v>
      </c>
      <c r="I22" s="823">
        <v>100</v>
      </c>
      <c r="J22" s="823">
        <v>100</v>
      </c>
    </row>
    <row r="23" spans="1:10" ht="12.75">
      <c r="A23" s="828"/>
      <c r="B23" s="829"/>
      <c r="C23" s="830" t="s">
        <v>885</v>
      </c>
      <c r="D23" s="830"/>
      <c r="E23" s="830"/>
      <c r="F23" s="831">
        <v>347042</v>
      </c>
      <c r="G23" s="831"/>
      <c r="H23" s="831">
        <f>SUM(H6:H22)</f>
        <v>376449</v>
      </c>
      <c r="I23" s="831">
        <v>360112</v>
      </c>
      <c r="J23" s="831">
        <v>364262</v>
      </c>
    </row>
    <row r="24" spans="1:10" ht="12.75">
      <c r="A24" s="832"/>
      <c r="B24" s="833"/>
      <c r="C24" s="834" t="s">
        <v>886</v>
      </c>
      <c r="D24" s="834"/>
      <c r="E24" s="834"/>
      <c r="F24" s="834"/>
      <c r="G24" s="834"/>
      <c r="H24" s="834"/>
      <c r="I24" s="834"/>
      <c r="J24" s="834"/>
    </row>
    <row r="25" spans="1:10" ht="12.75">
      <c r="A25" s="828"/>
      <c r="B25" s="835">
        <v>601</v>
      </c>
      <c r="C25" s="836" t="s">
        <v>974</v>
      </c>
      <c r="D25" s="836"/>
      <c r="E25" s="837"/>
      <c r="F25" s="838">
        <v>0</v>
      </c>
      <c r="G25" s="838"/>
      <c r="H25" s="838">
        <v>70</v>
      </c>
      <c r="I25" s="838">
        <v>70</v>
      </c>
      <c r="J25" s="837">
        <v>70</v>
      </c>
    </row>
    <row r="26" spans="1:10" ht="12.75">
      <c r="A26" s="824"/>
      <c r="B26" s="821">
        <v>602</v>
      </c>
      <c r="C26" s="822" t="s">
        <v>975</v>
      </c>
      <c r="D26" s="822"/>
      <c r="E26" s="822"/>
      <c r="F26" s="839">
        <v>97590</v>
      </c>
      <c r="G26" s="823"/>
      <c r="H26" s="823">
        <v>105400</v>
      </c>
      <c r="I26" s="823">
        <v>107500</v>
      </c>
      <c r="J26" s="823">
        <v>109650</v>
      </c>
    </row>
    <row r="27" spans="1:10" ht="12.75">
      <c r="A27" s="840"/>
      <c r="B27" s="821">
        <v>613</v>
      </c>
      <c r="C27" s="822" t="s">
        <v>976</v>
      </c>
      <c r="D27" s="822"/>
      <c r="E27" s="822"/>
      <c r="F27" s="823">
        <v>-664</v>
      </c>
      <c r="G27" s="823"/>
      <c r="H27" s="823">
        <v>-500</v>
      </c>
      <c r="I27" s="823">
        <v>-550</v>
      </c>
      <c r="J27" s="823">
        <v>-600</v>
      </c>
    </row>
    <row r="28" spans="1:10" ht="12.75">
      <c r="A28" s="841"/>
      <c r="B28" s="821">
        <v>621</v>
      </c>
      <c r="C28" s="822" t="s">
        <v>977</v>
      </c>
      <c r="D28" s="822"/>
      <c r="E28" s="822"/>
      <c r="F28" s="823">
        <v>664</v>
      </c>
      <c r="G28" s="823"/>
      <c r="H28" s="823">
        <v>500</v>
      </c>
      <c r="I28" s="823">
        <v>550</v>
      </c>
      <c r="J28" s="823">
        <v>600</v>
      </c>
    </row>
    <row r="29" spans="1:10" ht="12.75">
      <c r="A29" s="841"/>
      <c r="B29" s="821">
        <v>648</v>
      </c>
      <c r="C29" s="822" t="s">
        <v>978</v>
      </c>
      <c r="D29" s="822"/>
      <c r="E29" s="822"/>
      <c r="F29" s="823">
        <v>0</v>
      </c>
      <c r="G29" s="823"/>
      <c r="H29" s="823">
        <v>7400</v>
      </c>
      <c r="I29" s="823">
        <v>6000</v>
      </c>
      <c r="J29" s="823">
        <v>7000</v>
      </c>
    </row>
    <row r="30" spans="1:10" ht="12.75">
      <c r="A30" s="820"/>
      <c r="B30" s="821"/>
      <c r="C30" s="822"/>
      <c r="D30" s="822"/>
      <c r="E30" s="822"/>
      <c r="F30" s="823"/>
      <c r="G30" s="823"/>
      <c r="H30" s="823"/>
      <c r="I30" s="823"/>
      <c r="J30" s="823"/>
    </row>
    <row r="31" spans="1:10" ht="12.75">
      <c r="A31" s="820"/>
      <c r="B31" s="826" t="s">
        <v>979</v>
      </c>
      <c r="C31" s="822" t="s">
        <v>980</v>
      </c>
      <c r="D31" s="822"/>
      <c r="E31" s="822"/>
      <c r="F31" s="823">
        <v>3319</v>
      </c>
      <c r="G31" s="823"/>
      <c r="H31" s="823">
        <v>3567</v>
      </c>
      <c r="I31" s="823">
        <v>3600</v>
      </c>
      <c r="J31" s="823">
        <v>3600</v>
      </c>
    </row>
    <row r="32" spans="1:10" ht="12.75">
      <c r="A32" s="820"/>
      <c r="B32" s="821">
        <v>662</v>
      </c>
      <c r="C32" s="822" t="s">
        <v>981</v>
      </c>
      <c r="D32" s="822"/>
      <c r="E32" s="822"/>
      <c r="F32" s="823">
        <v>266</v>
      </c>
      <c r="G32" s="823"/>
      <c r="H32" s="823">
        <v>100</v>
      </c>
      <c r="I32" s="823">
        <v>100</v>
      </c>
      <c r="J32" s="823">
        <v>100</v>
      </c>
    </row>
    <row r="33" spans="1:10" ht="12.75">
      <c r="A33" s="820"/>
      <c r="B33" s="826" t="s">
        <v>982</v>
      </c>
      <c r="C33" s="822" t="s">
        <v>892</v>
      </c>
      <c r="D33" s="822"/>
      <c r="E33" s="822"/>
      <c r="F33" s="823">
        <v>20680</v>
      </c>
      <c r="G33" s="823"/>
      <c r="H33" s="823">
        <v>24912</v>
      </c>
      <c r="I33" s="823">
        <v>24912</v>
      </c>
      <c r="J33" s="823">
        <v>24912</v>
      </c>
    </row>
    <row r="34" spans="1:10" ht="12.75">
      <c r="A34" s="820"/>
      <c r="B34" s="826">
        <v>693</v>
      </c>
      <c r="C34" s="822" t="s">
        <v>983</v>
      </c>
      <c r="D34" s="822"/>
      <c r="E34" s="822"/>
      <c r="F34" s="823">
        <v>23567</v>
      </c>
      <c r="G34" s="823"/>
      <c r="H34" s="823">
        <v>24000</v>
      </c>
      <c r="I34" s="823">
        <v>25000</v>
      </c>
      <c r="J34" s="823">
        <v>26000</v>
      </c>
    </row>
    <row r="35" spans="1:10" ht="12.75">
      <c r="A35" s="820"/>
      <c r="B35" s="829"/>
      <c r="C35" s="830" t="s">
        <v>893</v>
      </c>
      <c r="D35" s="830"/>
      <c r="E35" s="829"/>
      <c r="F35" s="831">
        <v>145422</v>
      </c>
      <c r="G35" s="831"/>
      <c r="H35" s="831">
        <v>165449</v>
      </c>
      <c r="I35" s="831">
        <v>167112</v>
      </c>
      <c r="J35" s="831">
        <v>171262</v>
      </c>
    </row>
    <row r="36" spans="1:10" ht="12.75">
      <c r="A36" s="820"/>
      <c r="B36" s="842" t="s">
        <v>984</v>
      </c>
      <c r="C36" s="842"/>
      <c r="D36" s="843" t="s">
        <v>935</v>
      </c>
      <c r="E36" s="843"/>
      <c r="F36" s="844">
        <v>201620</v>
      </c>
      <c r="G36" s="844"/>
      <c r="H36" s="844">
        <v>211000</v>
      </c>
      <c r="I36" s="844">
        <v>193000</v>
      </c>
      <c r="J36" s="844">
        <v>193000</v>
      </c>
    </row>
    <row r="37" spans="1:10" ht="12.75">
      <c r="A37" s="820"/>
      <c r="B37" s="842" t="s">
        <v>985</v>
      </c>
      <c r="C37" s="842"/>
      <c r="D37" s="842"/>
      <c r="E37" s="842"/>
      <c r="F37" s="844">
        <v>31401</v>
      </c>
      <c r="G37" s="844"/>
      <c r="H37" s="844">
        <v>27700</v>
      </c>
      <c r="I37" s="844">
        <v>27700</v>
      </c>
      <c r="J37" s="844">
        <v>27700</v>
      </c>
    </row>
    <row r="38" spans="1:10" ht="12.75">
      <c r="A38" s="820"/>
      <c r="B38" s="845" t="s">
        <v>936</v>
      </c>
      <c r="C38" s="845"/>
      <c r="D38" s="845"/>
      <c r="E38" s="845"/>
      <c r="F38" s="844">
        <v>0</v>
      </c>
      <c r="G38" s="843"/>
      <c r="H38" s="843">
        <v>0</v>
      </c>
      <c r="I38" s="843">
        <v>0</v>
      </c>
      <c r="J38" s="843">
        <v>0</v>
      </c>
    </row>
  </sheetData>
  <mergeCells count="36">
    <mergeCell ref="A1:J1"/>
    <mergeCell ref="A2:A3"/>
    <mergeCell ref="B2:B3"/>
    <mergeCell ref="F2:F3"/>
    <mergeCell ref="H2:H3"/>
    <mergeCell ref="I2:I3"/>
    <mergeCell ref="J2:J3"/>
    <mergeCell ref="A4:J4"/>
    <mergeCell ref="D5:J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20:E20"/>
    <mergeCell ref="C22:E22"/>
    <mergeCell ref="C23:E23"/>
    <mergeCell ref="C24:J24"/>
    <mergeCell ref="C26:E26"/>
    <mergeCell ref="C27:E27"/>
    <mergeCell ref="C28:E28"/>
    <mergeCell ref="C30:E30"/>
    <mergeCell ref="C31:E31"/>
    <mergeCell ref="C32:E32"/>
    <mergeCell ref="C34:E34"/>
    <mergeCell ref="B36:C36"/>
    <mergeCell ref="B37:E37"/>
    <mergeCell ref="B38:E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6">
      <selection activeCell="B53" sqref="B53"/>
    </sheetView>
  </sheetViews>
  <sheetFormatPr defaultColWidth="12.57421875" defaultRowHeight="12.75"/>
  <cols>
    <col min="1" max="1" width="42.421875" style="0" customWidth="1"/>
    <col min="2" max="2" width="10.28125" style="0" customWidth="1"/>
    <col min="3" max="3" width="10.8515625" style="0" customWidth="1"/>
    <col min="4" max="4" width="10.421875" style="0" customWidth="1"/>
    <col min="5" max="5" width="9.57421875" style="0" customWidth="1"/>
    <col min="6" max="16384" width="11.57421875" style="0" customWidth="1"/>
  </cols>
  <sheetData>
    <row r="1" spans="1:5" ht="12.75">
      <c r="A1" s="1"/>
      <c r="B1" s="1"/>
      <c r="C1" s="1"/>
      <c r="E1" s="1" t="s">
        <v>0</v>
      </c>
    </row>
    <row r="2" spans="1:5" ht="12.75">
      <c r="A2" s="2" t="s">
        <v>30</v>
      </c>
      <c r="B2" s="3" t="s">
        <v>31</v>
      </c>
      <c r="C2" s="3"/>
      <c r="D2" s="3"/>
      <c r="E2" s="3"/>
    </row>
    <row r="3" spans="1:5" ht="12.75">
      <c r="A3" s="2"/>
      <c r="B3" s="3">
        <v>2009</v>
      </c>
      <c r="C3" s="3">
        <v>2010</v>
      </c>
      <c r="D3" s="3">
        <v>2011</v>
      </c>
      <c r="E3" s="3">
        <v>2012</v>
      </c>
    </row>
    <row r="4" spans="1:5" ht="13.5">
      <c r="A4" s="16" t="s">
        <v>32</v>
      </c>
      <c r="B4" s="6">
        <f>B5+B6+B7</f>
        <v>10131790</v>
      </c>
      <c r="C4" s="6">
        <f>C5+C6+C7</f>
        <v>8930162</v>
      </c>
      <c r="D4" s="6">
        <f>D5+D6+D7</f>
        <v>10269210</v>
      </c>
      <c r="E4" s="6">
        <f>E5+E6+E7</f>
        <v>11581980</v>
      </c>
    </row>
    <row r="5" spans="1:5" ht="12.75">
      <c r="A5" s="17" t="s">
        <v>33</v>
      </c>
      <c r="B5" s="18">
        <v>8630430</v>
      </c>
      <c r="C5" s="18">
        <v>7428457</v>
      </c>
      <c r="D5" s="18">
        <v>8751800</v>
      </c>
      <c r="E5" s="18">
        <v>10064570</v>
      </c>
    </row>
    <row r="6" spans="1:5" ht="12.75">
      <c r="A6" s="17" t="s">
        <v>34</v>
      </c>
      <c r="B6" s="18">
        <v>863042</v>
      </c>
      <c r="C6" s="18">
        <v>863050</v>
      </c>
      <c r="D6" s="18">
        <v>863050</v>
      </c>
      <c r="E6" s="18">
        <v>863050</v>
      </c>
    </row>
    <row r="7" spans="1:5" ht="12.75">
      <c r="A7" s="17" t="s">
        <v>35</v>
      </c>
      <c r="B7" s="18">
        <f>B8+B9</f>
        <v>638318</v>
      </c>
      <c r="C7" s="18">
        <f>C8+C9</f>
        <v>638655</v>
      </c>
      <c r="D7" s="18">
        <f>D8+D9</f>
        <v>654360</v>
      </c>
      <c r="E7" s="18">
        <f>E8+E9</f>
        <v>654360</v>
      </c>
    </row>
    <row r="8" spans="1:5" ht="12.75">
      <c r="A8" s="19" t="s">
        <v>36</v>
      </c>
      <c r="B8" s="20">
        <v>74021</v>
      </c>
      <c r="C8" s="20">
        <v>74355</v>
      </c>
      <c r="D8" s="20">
        <v>74360</v>
      </c>
      <c r="E8" s="20">
        <v>74360</v>
      </c>
    </row>
    <row r="9" spans="1:5" ht="12.75">
      <c r="A9" s="21" t="s">
        <v>37</v>
      </c>
      <c r="B9" s="22">
        <v>564297</v>
      </c>
      <c r="C9" s="22">
        <v>564300</v>
      </c>
      <c r="D9" s="20">
        <v>580000</v>
      </c>
      <c r="E9" s="20">
        <v>580000</v>
      </c>
    </row>
    <row r="10" spans="1:5" ht="13.5">
      <c r="A10" s="16" t="s">
        <v>38</v>
      </c>
      <c r="B10" s="6">
        <f>B11+B13+B17+B24+B27+B28</f>
        <v>1077315</v>
      </c>
      <c r="C10" s="6">
        <f>C11+C13+C17+C24+C27+C28</f>
        <v>827550</v>
      </c>
      <c r="D10" s="6">
        <f>D11+D13+D17+D24+D27+D28</f>
        <v>741323</v>
      </c>
      <c r="E10" s="6">
        <f>E11+E13+E17+E24+E27+E28</f>
        <v>768337</v>
      </c>
    </row>
    <row r="11" spans="1:5" ht="12.75">
      <c r="A11" s="17" t="s">
        <v>39</v>
      </c>
      <c r="B11" s="18">
        <v>0</v>
      </c>
      <c r="C11" s="18">
        <v>0</v>
      </c>
      <c r="D11" s="18">
        <v>20000</v>
      </c>
      <c r="E11" s="23">
        <v>20000</v>
      </c>
    </row>
    <row r="12" spans="1:5" ht="12.75">
      <c r="A12" s="19" t="s">
        <v>40</v>
      </c>
      <c r="B12" s="20">
        <v>0</v>
      </c>
      <c r="C12" s="20">
        <v>0</v>
      </c>
      <c r="D12" s="20">
        <v>20000</v>
      </c>
      <c r="E12" s="23">
        <v>20000</v>
      </c>
    </row>
    <row r="13" spans="1:5" ht="12.75">
      <c r="A13" s="17" t="s">
        <v>41</v>
      </c>
      <c r="B13" s="18">
        <f>B14+B15+B16</f>
        <v>167546</v>
      </c>
      <c r="C13" s="18">
        <f>C14+C15+C16</f>
        <v>119383</v>
      </c>
      <c r="D13" s="18">
        <f>D14+D15+D16</f>
        <v>56300</v>
      </c>
      <c r="E13" s="18">
        <f>E14+E15+E16</f>
        <v>86300</v>
      </c>
    </row>
    <row r="14" spans="1:5" ht="12.75">
      <c r="A14" s="21" t="s">
        <v>42</v>
      </c>
      <c r="B14" s="20">
        <v>59749</v>
      </c>
      <c r="C14" s="20">
        <v>56300</v>
      </c>
      <c r="D14" s="20">
        <v>56300</v>
      </c>
      <c r="E14" s="20">
        <v>86300</v>
      </c>
    </row>
    <row r="15" spans="1:5" ht="12.75">
      <c r="A15" s="21" t="s">
        <v>43</v>
      </c>
      <c r="B15" s="20">
        <v>14550</v>
      </c>
      <c r="C15" s="20">
        <v>0</v>
      </c>
      <c r="D15" s="20">
        <v>0</v>
      </c>
      <c r="E15" s="20">
        <v>0</v>
      </c>
    </row>
    <row r="16" spans="1:5" ht="12.75">
      <c r="A16" s="21" t="s">
        <v>44</v>
      </c>
      <c r="B16" s="20">
        <v>93247</v>
      </c>
      <c r="C16" s="20">
        <v>63083</v>
      </c>
      <c r="D16" s="20">
        <v>0</v>
      </c>
      <c r="E16" s="24">
        <v>0</v>
      </c>
    </row>
    <row r="17" spans="1:5" ht="12.75">
      <c r="A17" s="17" t="s">
        <v>45</v>
      </c>
      <c r="B17" s="18">
        <f>B18+B19+B20</f>
        <v>717510</v>
      </c>
      <c r="C17" s="18">
        <f>C18+C19+C20</f>
        <v>632877</v>
      </c>
      <c r="D17" s="18">
        <f>D18+D19+D20</f>
        <v>625023</v>
      </c>
      <c r="E17" s="18">
        <f>E18+E19+E20</f>
        <v>622037</v>
      </c>
    </row>
    <row r="18" spans="1:5" ht="12.75">
      <c r="A18" s="19" t="s">
        <v>46</v>
      </c>
      <c r="B18" s="20">
        <v>296058</v>
      </c>
      <c r="C18" s="20">
        <v>300000</v>
      </c>
      <c r="D18" s="20">
        <v>300000</v>
      </c>
      <c r="E18" s="22">
        <v>300000</v>
      </c>
    </row>
    <row r="19" spans="1:5" ht="12.75">
      <c r="A19" s="21" t="s">
        <v>47</v>
      </c>
      <c r="B19" s="20">
        <v>9958</v>
      </c>
      <c r="C19" s="20">
        <v>10000</v>
      </c>
      <c r="D19" s="20">
        <v>0</v>
      </c>
      <c r="E19" s="20">
        <v>0</v>
      </c>
    </row>
    <row r="20" spans="1:5" ht="12.75">
      <c r="A20" s="21" t="s">
        <v>48</v>
      </c>
      <c r="B20" s="20">
        <f>SUM(B21,B22,B23)</f>
        <v>411494</v>
      </c>
      <c r="C20" s="20">
        <f>C21+C22+C23</f>
        <v>322877</v>
      </c>
      <c r="D20" s="20">
        <v>325023</v>
      </c>
      <c r="E20" s="20">
        <v>322037</v>
      </c>
    </row>
    <row r="21" spans="1:5" ht="12.75">
      <c r="A21" s="21" t="s">
        <v>49</v>
      </c>
      <c r="B21" s="20">
        <v>381085</v>
      </c>
      <c r="C21" s="20">
        <v>282877</v>
      </c>
      <c r="D21" s="20">
        <v>285023</v>
      </c>
      <c r="E21" s="20">
        <v>282037</v>
      </c>
    </row>
    <row r="22" spans="1:5" ht="12.75">
      <c r="A22" s="21" t="s">
        <v>50</v>
      </c>
      <c r="B22" s="20">
        <v>23236</v>
      </c>
      <c r="C22" s="20">
        <v>40000</v>
      </c>
      <c r="D22" s="20">
        <v>40000</v>
      </c>
      <c r="E22" s="20">
        <v>40000</v>
      </c>
    </row>
    <row r="23" spans="1:5" ht="12.75">
      <c r="A23" s="21" t="s">
        <v>51</v>
      </c>
      <c r="B23" s="20">
        <v>7173</v>
      </c>
      <c r="C23" s="20">
        <v>0</v>
      </c>
      <c r="D23" s="23">
        <v>0</v>
      </c>
      <c r="E23" s="23">
        <v>0</v>
      </c>
    </row>
    <row r="24" spans="1:5" ht="12.75">
      <c r="A24" s="17" t="s">
        <v>52</v>
      </c>
      <c r="B24" s="18">
        <v>37948</v>
      </c>
      <c r="C24" s="18">
        <f>C25+C26</f>
        <v>9960</v>
      </c>
      <c r="D24" s="18">
        <f>D25+D26</f>
        <v>0</v>
      </c>
      <c r="E24" s="18">
        <f>E25+E26</f>
        <v>0</v>
      </c>
    </row>
    <row r="25" spans="1:5" ht="12.75">
      <c r="A25" s="19" t="s">
        <v>53</v>
      </c>
      <c r="B25" s="20">
        <v>37948</v>
      </c>
      <c r="C25" s="20">
        <v>9960</v>
      </c>
      <c r="D25" s="20">
        <v>0</v>
      </c>
      <c r="E25" s="20">
        <v>0</v>
      </c>
    </row>
    <row r="26" spans="1:5" ht="12.75">
      <c r="A26" s="21" t="s">
        <v>54</v>
      </c>
      <c r="B26" s="20">
        <v>0</v>
      </c>
      <c r="C26" s="20">
        <v>0</v>
      </c>
      <c r="D26" s="1">
        <v>0</v>
      </c>
      <c r="E26" s="24">
        <v>0</v>
      </c>
    </row>
    <row r="27" spans="1:5" ht="12.75">
      <c r="A27" s="17" t="s">
        <v>55</v>
      </c>
      <c r="B27" s="18">
        <v>33194</v>
      </c>
      <c r="C27" s="18">
        <v>0</v>
      </c>
      <c r="D27" s="18">
        <v>10000</v>
      </c>
      <c r="E27" s="18">
        <v>10000</v>
      </c>
    </row>
    <row r="28" spans="1:5" ht="12.75">
      <c r="A28" s="17" t="s">
        <v>56</v>
      </c>
      <c r="B28" s="18">
        <f>B29+B30</f>
        <v>121117</v>
      </c>
      <c r="C28" s="18">
        <f>C29+C30</f>
        <v>65330</v>
      </c>
      <c r="D28" s="18">
        <f>D29+D30</f>
        <v>30000</v>
      </c>
      <c r="E28" s="18">
        <f>E29+E30</f>
        <v>30000</v>
      </c>
    </row>
    <row r="29" spans="1:5" ht="12.75">
      <c r="A29" s="19" t="s">
        <v>57</v>
      </c>
      <c r="B29" s="20">
        <v>66613</v>
      </c>
      <c r="C29" s="20">
        <v>32136</v>
      </c>
      <c r="D29" s="20">
        <v>0</v>
      </c>
      <c r="E29" s="20">
        <v>0</v>
      </c>
    </row>
    <row r="30" spans="1:5" ht="12.75">
      <c r="A30" s="21" t="s">
        <v>58</v>
      </c>
      <c r="B30" s="20">
        <v>54504</v>
      </c>
      <c r="C30" s="20">
        <v>33194</v>
      </c>
      <c r="D30" s="20">
        <v>30000</v>
      </c>
      <c r="E30" s="20">
        <v>30000</v>
      </c>
    </row>
    <row r="31" spans="1:5" ht="13.5">
      <c r="A31" s="16" t="s">
        <v>59</v>
      </c>
      <c r="B31" s="6">
        <f>B32+B33+B34+B36+B37</f>
        <v>2068357</v>
      </c>
      <c r="C31" s="6">
        <f>C32+C33+C36+C37</f>
        <v>928608</v>
      </c>
      <c r="D31" s="6">
        <f>D32+D33+D36+D37</f>
        <v>0</v>
      </c>
      <c r="E31" s="6">
        <f>E32+E33+E36+E37</f>
        <v>0</v>
      </c>
    </row>
    <row r="32" spans="1:5" ht="12.75">
      <c r="A32" s="19" t="s">
        <v>60</v>
      </c>
      <c r="B32" s="20">
        <v>11319</v>
      </c>
      <c r="C32" s="20">
        <v>0</v>
      </c>
      <c r="D32" s="20">
        <v>0</v>
      </c>
      <c r="E32" s="20">
        <v>0</v>
      </c>
    </row>
    <row r="33" spans="1:5" ht="12.75">
      <c r="A33" s="21" t="s">
        <v>61</v>
      </c>
      <c r="B33" s="20">
        <v>1346610</v>
      </c>
      <c r="C33" s="20">
        <v>928608</v>
      </c>
      <c r="D33" s="20">
        <v>0</v>
      </c>
      <c r="E33" s="23">
        <v>0</v>
      </c>
    </row>
    <row r="34" spans="1:5" ht="12.75">
      <c r="A34" s="21" t="s">
        <v>62</v>
      </c>
      <c r="B34" s="20">
        <v>0</v>
      </c>
      <c r="C34" s="20">
        <v>273500</v>
      </c>
      <c r="D34" s="20">
        <v>0</v>
      </c>
      <c r="E34" s="23">
        <v>0</v>
      </c>
    </row>
    <row r="35" spans="1:5" ht="12.75">
      <c r="A35" s="21" t="s">
        <v>63</v>
      </c>
      <c r="B35" s="20">
        <v>1346610</v>
      </c>
      <c r="C35" s="20">
        <v>655108</v>
      </c>
      <c r="D35" s="20">
        <v>0</v>
      </c>
      <c r="E35" s="23">
        <v>0</v>
      </c>
    </row>
    <row r="36" spans="1:5" ht="12.75">
      <c r="A36" s="21" t="s">
        <v>64</v>
      </c>
      <c r="B36" s="20">
        <v>481583</v>
      </c>
      <c r="C36" s="20">
        <v>0</v>
      </c>
      <c r="D36" s="24">
        <v>0</v>
      </c>
      <c r="E36" s="23">
        <v>0</v>
      </c>
    </row>
    <row r="37" spans="1:5" ht="12.75">
      <c r="A37" s="21" t="s">
        <v>65</v>
      </c>
      <c r="B37" s="20">
        <v>228845</v>
      </c>
      <c r="C37" s="20">
        <v>0</v>
      </c>
      <c r="D37" s="20">
        <v>0</v>
      </c>
      <c r="E37" s="20">
        <v>0</v>
      </c>
    </row>
    <row r="38" spans="1:5" ht="13.5">
      <c r="A38" s="16" t="s">
        <v>66</v>
      </c>
      <c r="B38" s="6">
        <f>B39+B40+B41+B42+B43+B44</f>
        <v>5905397</v>
      </c>
      <c r="C38" s="6">
        <f>C39+C40+C41+C42+C43+C44</f>
        <v>6236774</v>
      </c>
      <c r="D38" s="6">
        <f>D39+D40+D41+D42+D43+D44</f>
        <v>4773000</v>
      </c>
      <c r="E38" s="6">
        <f>E39+E40+E41+E42+E43+E44</f>
        <v>4782000</v>
      </c>
    </row>
    <row r="39" spans="1:5" ht="12.75">
      <c r="A39" s="21" t="s">
        <v>67</v>
      </c>
      <c r="B39" s="20">
        <v>35405</v>
      </c>
      <c r="C39" s="20">
        <v>0</v>
      </c>
      <c r="D39" s="20">
        <v>0</v>
      </c>
      <c r="E39" s="23">
        <v>0</v>
      </c>
    </row>
    <row r="40" spans="1:5" ht="12.75">
      <c r="A40" s="21" t="s">
        <v>68</v>
      </c>
      <c r="B40" s="20">
        <v>52310</v>
      </c>
      <c r="C40" s="20">
        <v>45000</v>
      </c>
      <c r="D40" s="20">
        <v>46000</v>
      </c>
      <c r="E40" s="20">
        <v>44000</v>
      </c>
    </row>
    <row r="41" spans="1:5" ht="12.75">
      <c r="A41" s="21" t="s">
        <v>69</v>
      </c>
      <c r="B41" s="20">
        <v>4666723</v>
      </c>
      <c r="C41" s="20">
        <v>3974770</v>
      </c>
      <c r="D41" s="20">
        <v>4080000</v>
      </c>
      <c r="E41" s="20">
        <v>4190000</v>
      </c>
    </row>
    <row r="42" spans="1:5" ht="12.75">
      <c r="A42" s="21" t="s">
        <v>70</v>
      </c>
      <c r="B42" s="20">
        <v>115264</v>
      </c>
      <c r="C42" s="20">
        <v>115200</v>
      </c>
      <c r="D42" s="20">
        <v>120000</v>
      </c>
      <c r="E42" s="20">
        <v>120000</v>
      </c>
    </row>
    <row r="43" spans="1:5" ht="12.75">
      <c r="A43" s="21" t="s">
        <v>71</v>
      </c>
      <c r="B43" s="20">
        <v>12866</v>
      </c>
      <c r="C43" s="20">
        <v>12000</v>
      </c>
      <c r="D43" s="20">
        <v>12000</v>
      </c>
      <c r="E43" s="20">
        <v>12000</v>
      </c>
    </row>
    <row r="44" spans="1:5" ht="12.75">
      <c r="A44" s="21" t="s">
        <v>72</v>
      </c>
      <c r="B44" s="20">
        <f>B45+B46+B47+B48+B49</f>
        <v>1022829</v>
      </c>
      <c r="C44" s="20">
        <f>C45+C46+C47+C48+C49</f>
        <v>2089804</v>
      </c>
      <c r="D44" s="20">
        <f>D45+D46+D47+D48+D49</f>
        <v>515000</v>
      </c>
      <c r="E44" s="20">
        <f>E45+E46+E47+E48+E49</f>
        <v>416000</v>
      </c>
    </row>
    <row r="45" spans="1:5" ht="12.75">
      <c r="A45" s="19" t="s">
        <v>73</v>
      </c>
      <c r="B45" s="20">
        <v>9768</v>
      </c>
      <c r="C45" s="20">
        <v>10000</v>
      </c>
      <c r="D45" s="20">
        <v>0</v>
      </c>
      <c r="E45" s="20">
        <v>0</v>
      </c>
    </row>
    <row r="46" spans="1:5" ht="12.75">
      <c r="A46" s="21" t="s">
        <v>74</v>
      </c>
      <c r="B46" s="20">
        <v>13052</v>
      </c>
      <c r="C46" s="20">
        <v>13300</v>
      </c>
      <c r="D46" s="20">
        <v>15000</v>
      </c>
      <c r="E46" s="25">
        <v>16000</v>
      </c>
    </row>
    <row r="47" spans="1:5" ht="12.75">
      <c r="A47" s="21" t="s">
        <v>75</v>
      </c>
      <c r="B47" s="20">
        <v>346500</v>
      </c>
      <c r="C47" s="20">
        <v>2016504</v>
      </c>
      <c r="D47" s="23">
        <v>500000</v>
      </c>
      <c r="E47" s="23">
        <v>400000</v>
      </c>
    </row>
    <row r="48" spans="1:5" ht="12.75">
      <c r="A48" s="21" t="s">
        <v>76</v>
      </c>
      <c r="B48" s="20">
        <v>110589</v>
      </c>
      <c r="C48" s="20">
        <v>50000</v>
      </c>
      <c r="D48" s="23">
        <v>0</v>
      </c>
      <c r="E48" s="23">
        <v>0</v>
      </c>
    </row>
    <row r="49" spans="1:5" ht="12.75">
      <c r="A49" s="21" t="s">
        <v>77</v>
      </c>
      <c r="B49" s="20">
        <v>542920</v>
      </c>
      <c r="C49" s="20">
        <v>0</v>
      </c>
      <c r="D49" s="20">
        <v>0</v>
      </c>
      <c r="E49" s="23">
        <v>0</v>
      </c>
    </row>
    <row r="50" spans="1:5" ht="12.75">
      <c r="A50" s="2" t="s">
        <v>78</v>
      </c>
      <c r="B50" s="26">
        <f>B4+B10+B31+B38</f>
        <v>19182859</v>
      </c>
      <c r="C50" s="26">
        <f>C4+C10+C31+C38</f>
        <v>16923094</v>
      </c>
      <c r="D50" s="26">
        <f>D4+D10+D31+D38</f>
        <v>15783533</v>
      </c>
      <c r="E50" s="26">
        <f>E4+E10+E31+E38</f>
        <v>17132317</v>
      </c>
    </row>
  </sheetData>
  <mergeCells count="2">
    <mergeCell ref="A2:A3"/>
    <mergeCell ref="B2:E2"/>
  </mergeCells>
  <printOptions/>
  <pageMargins left="0.7875" right="0.7875" top="0.7875" bottom="0.9541666666666666" header="0.5118055555555556" footer="0.7875"/>
  <pageSetup horizontalDpi="300" verticalDpi="300" orientation="portrait" paperSize="9"/>
  <headerFooter alignWithMargins="0">
    <oddFooter>&amp;C&amp;"Times New Roman,obyčejné"&amp;12&amp;P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A4" sqref="A4"/>
    </sheetView>
  </sheetViews>
  <sheetFormatPr defaultColWidth="12.57421875" defaultRowHeight="12.75"/>
  <cols>
    <col min="1" max="1" width="5.00390625" style="0" customWidth="1"/>
    <col min="2" max="2" width="8.57421875" style="0" customWidth="1"/>
    <col min="3" max="3" width="32.8515625" style="0" customWidth="1"/>
    <col min="4" max="4" width="10.00390625" style="0" customWidth="1"/>
    <col min="5" max="5" width="9.57421875" style="0" customWidth="1"/>
    <col min="6" max="7" width="9.8515625" style="0" customWidth="1"/>
    <col min="8" max="16384" width="11.57421875" style="0" customWidth="1"/>
  </cols>
  <sheetData>
    <row r="1" spans="1:7" ht="15">
      <c r="A1" s="27"/>
      <c r="B1" s="27"/>
      <c r="C1" s="27"/>
      <c r="D1" s="28"/>
      <c r="E1" s="28"/>
      <c r="F1" s="28"/>
      <c r="G1" s="29" t="s">
        <v>0</v>
      </c>
    </row>
    <row r="2" spans="1:7" ht="12.75">
      <c r="A2" s="30" t="s">
        <v>4</v>
      </c>
      <c r="B2" s="30"/>
      <c r="C2" s="30"/>
      <c r="D2" s="31" t="s">
        <v>79</v>
      </c>
      <c r="E2" s="31"/>
      <c r="F2" s="31"/>
      <c r="G2" s="31"/>
    </row>
    <row r="3" spans="1:7" ht="12.75">
      <c r="A3" s="30"/>
      <c r="B3" s="30"/>
      <c r="C3" s="30"/>
      <c r="D3" s="31"/>
      <c r="E3" s="31"/>
      <c r="F3" s="31"/>
      <c r="G3" s="31"/>
    </row>
    <row r="4" spans="1:7" ht="12.75" customHeight="1">
      <c r="A4" s="32" t="s">
        <v>80</v>
      </c>
      <c r="B4" s="33" t="s">
        <v>81</v>
      </c>
      <c r="C4" s="34" t="s">
        <v>82</v>
      </c>
      <c r="D4" s="35">
        <v>2009</v>
      </c>
      <c r="E4" s="36">
        <v>2010</v>
      </c>
      <c r="F4" s="37">
        <v>2011</v>
      </c>
      <c r="G4" s="38">
        <v>2012</v>
      </c>
    </row>
    <row r="5" spans="1:7" ht="12.75">
      <c r="A5" s="32"/>
      <c r="B5" s="32"/>
      <c r="C5" s="34"/>
      <c r="D5" s="35"/>
      <c r="E5" s="35"/>
      <c r="F5" s="37"/>
      <c r="G5" s="38"/>
    </row>
    <row r="6" spans="1:7" ht="12.75">
      <c r="A6" s="39">
        <v>100</v>
      </c>
      <c r="B6" s="40"/>
      <c r="C6" s="41" t="s">
        <v>83</v>
      </c>
      <c r="D6" s="42">
        <f>D7+D9+D13</f>
        <v>10131790</v>
      </c>
      <c r="E6" s="42">
        <f>E7+E9+E13</f>
        <v>8930162</v>
      </c>
      <c r="F6" s="42">
        <f>F7+F9+F13</f>
        <v>10269210</v>
      </c>
      <c r="G6" s="42">
        <f>G7+G9+G13</f>
        <v>11581980</v>
      </c>
    </row>
    <row r="7" spans="1:7" ht="12.75">
      <c r="A7" s="43">
        <v>110</v>
      </c>
      <c r="B7" s="44"/>
      <c r="C7" s="45" t="s">
        <v>84</v>
      </c>
      <c r="D7" s="46">
        <v>8630430</v>
      </c>
      <c r="E7" s="46">
        <v>7428457</v>
      </c>
      <c r="F7" s="46">
        <v>8751800</v>
      </c>
      <c r="G7" s="46">
        <v>10064570</v>
      </c>
    </row>
    <row r="8" spans="1:7" ht="12.75">
      <c r="A8" s="44"/>
      <c r="B8" s="44">
        <v>111003</v>
      </c>
      <c r="C8" s="44" t="s">
        <v>33</v>
      </c>
      <c r="D8" s="47">
        <v>8630430</v>
      </c>
      <c r="E8" s="47">
        <v>7428457</v>
      </c>
      <c r="F8" s="47">
        <v>8751800</v>
      </c>
      <c r="G8" s="47">
        <v>10064570</v>
      </c>
    </row>
    <row r="9" spans="1:7" ht="12.75">
      <c r="A9" s="43">
        <v>120</v>
      </c>
      <c r="B9" s="44"/>
      <c r="C9" s="45" t="s">
        <v>85</v>
      </c>
      <c r="D9" s="46">
        <f>D10+D11+D12</f>
        <v>863042</v>
      </c>
      <c r="E9" s="46">
        <f>E10+E11+E12</f>
        <v>863050</v>
      </c>
      <c r="F9" s="46">
        <f>F10+F11+F12</f>
        <v>863050</v>
      </c>
      <c r="G9" s="46">
        <f>G10+G11+G12</f>
        <v>863050</v>
      </c>
    </row>
    <row r="10" spans="1:7" ht="12.75">
      <c r="A10" s="44"/>
      <c r="B10" s="44">
        <v>121001</v>
      </c>
      <c r="C10" s="44" t="s">
        <v>86</v>
      </c>
      <c r="D10" s="47">
        <v>76346</v>
      </c>
      <c r="E10" s="47">
        <v>76346</v>
      </c>
      <c r="F10" s="47">
        <v>76346</v>
      </c>
      <c r="G10" s="47">
        <v>76346</v>
      </c>
    </row>
    <row r="11" spans="1:7" ht="12.75">
      <c r="A11" s="44"/>
      <c r="B11" s="44">
        <v>121002</v>
      </c>
      <c r="C11" s="44" t="s">
        <v>87</v>
      </c>
      <c r="D11" s="47">
        <v>736905</v>
      </c>
      <c r="E11" s="47">
        <v>736913</v>
      </c>
      <c r="F11" s="47">
        <v>736913</v>
      </c>
      <c r="G11" s="47">
        <v>736913</v>
      </c>
    </row>
    <row r="12" spans="1:7" ht="12.75">
      <c r="A12" s="44"/>
      <c r="B12" s="44">
        <v>121003</v>
      </c>
      <c r="C12" s="44" t="s">
        <v>88</v>
      </c>
      <c r="D12" s="47">
        <v>49791</v>
      </c>
      <c r="E12" s="47">
        <v>49791</v>
      </c>
      <c r="F12" s="47">
        <v>49791</v>
      </c>
      <c r="G12" s="47">
        <v>49791</v>
      </c>
    </row>
    <row r="13" spans="1:7" ht="12.75">
      <c r="A13" s="48">
        <v>130</v>
      </c>
      <c r="B13" s="44"/>
      <c r="C13" s="45" t="s">
        <v>89</v>
      </c>
      <c r="D13" s="46">
        <f>D14+D15+D16+D17+D18+D19</f>
        <v>638318</v>
      </c>
      <c r="E13" s="46">
        <f>E14+E15+E16+E17+E18+E19</f>
        <v>638655</v>
      </c>
      <c r="F13" s="46">
        <f>F14+F15+F16+F17+F18+F19</f>
        <v>654360</v>
      </c>
      <c r="G13" s="46">
        <f>G14+G15+G16+G17+G18+G19</f>
        <v>654360</v>
      </c>
    </row>
    <row r="14" spans="1:7" ht="12.75">
      <c r="A14" s="44"/>
      <c r="B14" s="44">
        <v>133001</v>
      </c>
      <c r="C14" s="44" t="s">
        <v>90</v>
      </c>
      <c r="D14" s="47">
        <v>13941</v>
      </c>
      <c r="E14" s="47">
        <v>15300</v>
      </c>
      <c r="F14" s="47">
        <v>15300</v>
      </c>
      <c r="G14" s="47">
        <v>15300</v>
      </c>
    </row>
    <row r="15" spans="1:7" ht="12.75">
      <c r="A15" s="44"/>
      <c r="B15" s="44">
        <v>133003</v>
      </c>
      <c r="C15" s="49" t="s">
        <v>91</v>
      </c>
      <c r="D15" s="47">
        <v>5311</v>
      </c>
      <c r="E15" s="47">
        <v>5320</v>
      </c>
      <c r="F15" s="47">
        <v>5325</v>
      </c>
      <c r="G15" s="47">
        <v>5325</v>
      </c>
    </row>
    <row r="16" spans="1:7" ht="12.75">
      <c r="A16" s="44"/>
      <c r="B16" s="44">
        <v>133004</v>
      </c>
      <c r="C16" s="44" t="s">
        <v>92</v>
      </c>
      <c r="D16" s="47">
        <v>3983</v>
      </c>
      <c r="E16" s="47">
        <v>2660</v>
      </c>
      <c r="F16" s="47">
        <v>2660</v>
      </c>
      <c r="G16" s="47">
        <v>2660</v>
      </c>
    </row>
    <row r="17" spans="1:7" ht="12.75">
      <c r="A17" s="44"/>
      <c r="B17" s="44">
        <v>133006</v>
      </c>
      <c r="C17" s="44" t="s">
        <v>93</v>
      </c>
      <c r="D17" s="47">
        <v>9294</v>
      </c>
      <c r="E17" s="47">
        <v>9075</v>
      </c>
      <c r="F17" s="47">
        <v>9075</v>
      </c>
      <c r="G17" s="47">
        <v>9075</v>
      </c>
    </row>
    <row r="18" spans="1:7" ht="12.75">
      <c r="A18" s="44"/>
      <c r="B18" s="44">
        <v>133012</v>
      </c>
      <c r="C18" s="44" t="s">
        <v>94</v>
      </c>
      <c r="D18" s="47">
        <v>41492</v>
      </c>
      <c r="E18" s="47">
        <v>42000</v>
      </c>
      <c r="F18" s="47">
        <v>42000</v>
      </c>
      <c r="G18" s="47">
        <v>42000</v>
      </c>
    </row>
    <row r="19" spans="1:7" ht="12.75">
      <c r="A19" s="44"/>
      <c r="B19" s="44">
        <v>133013</v>
      </c>
      <c r="C19" s="44" t="s">
        <v>95</v>
      </c>
      <c r="D19" s="47">
        <v>564297</v>
      </c>
      <c r="E19" s="47">
        <v>564300</v>
      </c>
      <c r="F19" s="47">
        <v>580000</v>
      </c>
      <c r="G19" s="47">
        <v>580000</v>
      </c>
    </row>
    <row r="20" spans="1:7" ht="12.75">
      <c r="A20" s="50">
        <v>200</v>
      </c>
      <c r="B20" s="50"/>
      <c r="C20" s="41" t="s">
        <v>96</v>
      </c>
      <c r="D20" s="51">
        <f>D21+D25+D33+D36</f>
        <v>707952</v>
      </c>
      <c r="E20" s="51">
        <f>E21+E25+E33+E36</f>
        <v>566413</v>
      </c>
      <c r="F20" s="51">
        <f>F21+F25+F33+F36</f>
        <v>487800</v>
      </c>
      <c r="G20" s="51">
        <f>G21+G25+G33+G36</f>
        <v>517800</v>
      </c>
    </row>
    <row r="21" spans="1:7" ht="12.75">
      <c r="A21" s="44">
        <v>210</v>
      </c>
      <c r="B21" s="44"/>
      <c r="C21" s="45" t="s">
        <v>97</v>
      </c>
      <c r="D21" s="46">
        <f>SUM(D22:D24)</f>
        <v>183141</v>
      </c>
      <c r="E21" s="46">
        <f>E22+E23+E24</f>
        <v>134583</v>
      </c>
      <c r="F21" s="46">
        <f>F22+F23+F24</f>
        <v>91500</v>
      </c>
      <c r="G21" s="46">
        <f>G22+G23+G24</f>
        <v>121500</v>
      </c>
    </row>
    <row r="22" spans="1:7" ht="12.75">
      <c r="A22" s="44"/>
      <c r="B22" s="44">
        <v>211003</v>
      </c>
      <c r="C22" s="44" t="s">
        <v>98</v>
      </c>
      <c r="D22" s="47">
        <v>0</v>
      </c>
      <c r="E22" s="47">
        <v>0</v>
      </c>
      <c r="F22" s="52">
        <v>20000</v>
      </c>
      <c r="G22" s="52">
        <v>20000</v>
      </c>
    </row>
    <row r="23" spans="1:7" ht="12.75">
      <c r="A23" s="44"/>
      <c r="B23" s="44">
        <v>212002</v>
      </c>
      <c r="C23" s="44" t="s">
        <v>99</v>
      </c>
      <c r="D23" s="47">
        <v>59939</v>
      </c>
      <c r="E23" s="47">
        <v>56500</v>
      </c>
      <c r="F23" s="47">
        <v>56500</v>
      </c>
      <c r="G23" s="47">
        <v>86500</v>
      </c>
    </row>
    <row r="24" spans="1:7" ht="12.75">
      <c r="A24" s="44"/>
      <c r="B24" s="44">
        <v>212003</v>
      </c>
      <c r="C24" s="44" t="s">
        <v>100</v>
      </c>
      <c r="D24" s="47">
        <v>123202</v>
      </c>
      <c r="E24" s="47">
        <v>78083</v>
      </c>
      <c r="F24" s="47">
        <v>15000</v>
      </c>
      <c r="G24" s="47">
        <v>15000</v>
      </c>
    </row>
    <row r="25" spans="1:7" ht="12.75">
      <c r="A25" s="44">
        <v>220</v>
      </c>
      <c r="B25" s="44"/>
      <c r="C25" s="45" t="s">
        <v>101</v>
      </c>
      <c r="D25" s="46">
        <f>SUM(D26:D32)</f>
        <v>366616</v>
      </c>
      <c r="E25" s="46">
        <f>E26+E27+E28+E29+E30+E31+E32</f>
        <v>366500</v>
      </c>
      <c r="F25" s="46">
        <f>F26+F27+F28+F29+F30+F31+F32</f>
        <v>356300</v>
      </c>
      <c r="G25" s="46">
        <f>G26+G27+G28+G29+G30+G31+G32</f>
        <v>356300</v>
      </c>
    </row>
    <row r="26" spans="1:7" ht="12.75">
      <c r="A26" s="44"/>
      <c r="B26" s="44">
        <v>221001</v>
      </c>
      <c r="C26" s="44" t="s">
        <v>102</v>
      </c>
      <c r="D26" s="47">
        <v>0</v>
      </c>
      <c r="E26" s="47">
        <v>0</v>
      </c>
      <c r="F26" s="47">
        <v>0</v>
      </c>
      <c r="G26" s="47">
        <v>0</v>
      </c>
    </row>
    <row r="27" spans="1:7" ht="12.75">
      <c r="A27" s="44"/>
      <c r="B27" s="44">
        <v>221004</v>
      </c>
      <c r="C27" s="44" t="s">
        <v>103</v>
      </c>
      <c r="D27" s="47">
        <v>296058</v>
      </c>
      <c r="E27" s="47">
        <v>300000</v>
      </c>
      <c r="F27" s="47">
        <v>300000</v>
      </c>
      <c r="G27" s="47">
        <v>300000</v>
      </c>
    </row>
    <row r="28" spans="1:7" ht="12.75">
      <c r="A28" s="44"/>
      <c r="B28" s="44">
        <v>222003</v>
      </c>
      <c r="C28" s="44" t="s">
        <v>104</v>
      </c>
      <c r="D28" s="47">
        <v>9958</v>
      </c>
      <c r="E28" s="47">
        <v>10000</v>
      </c>
      <c r="F28" s="47">
        <v>0</v>
      </c>
      <c r="G28" s="47">
        <v>0</v>
      </c>
    </row>
    <row r="29" spans="1:7" ht="12.75">
      <c r="A29" s="44"/>
      <c r="B29" s="44">
        <v>223001</v>
      </c>
      <c r="C29" s="44" t="s">
        <v>105</v>
      </c>
      <c r="D29" s="47">
        <v>40965</v>
      </c>
      <c r="E29" s="47">
        <v>40500</v>
      </c>
      <c r="F29" s="47">
        <v>40500</v>
      </c>
      <c r="G29" s="47">
        <v>40500</v>
      </c>
    </row>
    <row r="30" spans="1:7" ht="12.75">
      <c r="A30" s="44"/>
      <c r="B30" s="44">
        <v>223002</v>
      </c>
      <c r="C30" s="44" t="s">
        <v>106</v>
      </c>
      <c r="D30" s="47">
        <v>19635</v>
      </c>
      <c r="E30" s="47">
        <v>16000</v>
      </c>
      <c r="F30" s="47">
        <v>15800</v>
      </c>
      <c r="G30" s="47">
        <v>15800</v>
      </c>
    </row>
    <row r="31" spans="1:7" ht="12.75">
      <c r="A31" s="44"/>
      <c r="B31" s="44">
        <v>223004</v>
      </c>
      <c r="C31" s="44" t="s">
        <v>107</v>
      </c>
      <c r="D31" s="47">
        <v>0</v>
      </c>
      <c r="E31" s="47">
        <v>0</v>
      </c>
      <c r="F31" s="47">
        <v>0</v>
      </c>
      <c r="G31" s="47">
        <v>0</v>
      </c>
    </row>
    <row r="32" spans="1:7" ht="12.75">
      <c r="A32" s="44"/>
      <c r="B32" s="44">
        <v>229005</v>
      </c>
      <c r="C32" s="44" t="s">
        <v>108</v>
      </c>
      <c r="D32" s="52">
        <v>0</v>
      </c>
      <c r="E32" s="52">
        <v>0</v>
      </c>
      <c r="F32" s="52">
        <v>0</v>
      </c>
      <c r="G32" s="52">
        <v>0</v>
      </c>
    </row>
    <row r="33" spans="1:7" ht="12.75">
      <c r="A33" s="44">
        <v>240</v>
      </c>
      <c r="B33" s="44"/>
      <c r="C33" s="45" t="s">
        <v>109</v>
      </c>
      <c r="D33" s="46">
        <f>SUM(D34:D35)</f>
        <v>33200</v>
      </c>
      <c r="E33" s="46">
        <v>0</v>
      </c>
      <c r="F33" s="46">
        <v>10000</v>
      </c>
      <c r="G33" s="46">
        <v>10000</v>
      </c>
    </row>
    <row r="34" spans="1:7" ht="12.75">
      <c r="A34" s="44"/>
      <c r="B34" s="44">
        <v>242</v>
      </c>
      <c r="C34" s="44" t="s">
        <v>110</v>
      </c>
      <c r="D34" s="47">
        <v>6</v>
      </c>
      <c r="E34" s="46"/>
      <c r="F34" s="46"/>
      <c r="G34" s="46"/>
    </row>
    <row r="35" spans="1:7" ht="12.75">
      <c r="A35" s="44"/>
      <c r="B35" s="44">
        <v>244</v>
      </c>
      <c r="C35" s="44" t="s">
        <v>111</v>
      </c>
      <c r="D35" s="47">
        <v>33194</v>
      </c>
      <c r="E35" s="47">
        <v>0</v>
      </c>
      <c r="F35" s="47">
        <v>10000</v>
      </c>
      <c r="G35" s="47">
        <v>10000</v>
      </c>
    </row>
    <row r="36" spans="1:7" ht="12.75">
      <c r="A36" s="44">
        <v>290</v>
      </c>
      <c r="B36" s="44"/>
      <c r="C36" s="45" t="s">
        <v>112</v>
      </c>
      <c r="D36" s="53">
        <f>SUM(D37:D42)</f>
        <v>124995</v>
      </c>
      <c r="E36" s="53">
        <f>E37+E38+E39+E40+E41+E42</f>
        <v>65330</v>
      </c>
      <c r="F36" s="53">
        <f>F37+F38+F39+F40+F41+F42</f>
        <v>30000</v>
      </c>
      <c r="G36" s="53">
        <f>G37+G38+G39+G40+G41+G42</f>
        <v>30000</v>
      </c>
    </row>
    <row r="37" spans="1:7" ht="12.75">
      <c r="A37" s="44"/>
      <c r="B37" s="44">
        <v>291002</v>
      </c>
      <c r="C37" s="44" t="s">
        <v>113</v>
      </c>
      <c r="D37" s="52">
        <v>33194</v>
      </c>
      <c r="E37" s="52">
        <v>0</v>
      </c>
      <c r="F37" s="52">
        <v>0</v>
      </c>
      <c r="G37" s="52">
        <v>0</v>
      </c>
    </row>
    <row r="38" spans="1:7" ht="12.75">
      <c r="A38" s="44"/>
      <c r="B38" s="44">
        <v>292006</v>
      </c>
      <c r="C38" s="44" t="s">
        <v>114</v>
      </c>
      <c r="D38" s="47">
        <v>0</v>
      </c>
      <c r="E38" s="47">
        <v>0</v>
      </c>
      <c r="F38" s="52">
        <v>0</v>
      </c>
      <c r="G38" s="52">
        <v>0</v>
      </c>
    </row>
    <row r="39" spans="1:7" ht="12.75">
      <c r="A39" s="44"/>
      <c r="B39" s="44">
        <v>292008</v>
      </c>
      <c r="C39" s="44" t="s">
        <v>115</v>
      </c>
      <c r="D39" s="47">
        <v>54504</v>
      </c>
      <c r="E39" s="47">
        <v>33194</v>
      </c>
      <c r="F39" s="47">
        <v>30000</v>
      </c>
      <c r="G39" s="47">
        <v>30000</v>
      </c>
    </row>
    <row r="40" spans="1:7" ht="12.75">
      <c r="A40" s="44"/>
      <c r="B40" s="44">
        <v>292012</v>
      </c>
      <c r="C40" s="44" t="s">
        <v>116</v>
      </c>
      <c r="D40" s="52">
        <v>37256</v>
      </c>
      <c r="E40" s="52">
        <v>0</v>
      </c>
      <c r="F40" s="52">
        <v>0</v>
      </c>
      <c r="G40" s="52">
        <v>0</v>
      </c>
    </row>
    <row r="41" spans="1:7" ht="12.75">
      <c r="A41" s="44"/>
      <c r="B41" s="44">
        <v>292017</v>
      </c>
      <c r="C41" s="44" t="s">
        <v>117</v>
      </c>
      <c r="D41" s="52">
        <v>0</v>
      </c>
      <c r="E41" s="52">
        <v>32136</v>
      </c>
      <c r="F41" s="52">
        <v>0</v>
      </c>
      <c r="G41" s="52">
        <v>0</v>
      </c>
    </row>
    <row r="42" spans="1:7" ht="12.75">
      <c r="A42" s="44"/>
      <c r="B42" s="44">
        <v>292027</v>
      </c>
      <c r="C42" s="44" t="s">
        <v>118</v>
      </c>
      <c r="D42" s="52">
        <v>41</v>
      </c>
      <c r="E42" s="52">
        <v>0</v>
      </c>
      <c r="F42" s="52">
        <v>0</v>
      </c>
      <c r="G42" s="52">
        <v>0</v>
      </c>
    </row>
    <row r="43" spans="1:7" ht="12.75">
      <c r="A43" s="50">
        <v>300</v>
      </c>
      <c r="B43" s="50"/>
      <c r="C43" s="41" t="s">
        <v>119</v>
      </c>
      <c r="D43" s="51">
        <f>SUM(D44:D53)</f>
        <v>5011976</v>
      </c>
      <c r="E43" s="51">
        <f>E44+E45+E46+E47+E48+E49+E50+E51+E52+E53</f>
        <v>4598811</v>
      </c>
      <c r="F43" s="51">
        <f>F44+F45+F46+F47+F48+F49+F50+F51+F52+F53</f>
        <v>4273000</v>
      </c>
      <c r="G43" s="51">
        <f>G44+G45+G46+G47+G48+G49+G50+G51+G52+G53</f>
        <v>4382000</v>
      </c>
    </row>
    <row r="44" spans="1:7" ht="12.75">
      <c r="A44" s="44"/>
      <c r="B44" s="44">
        <v>311</v>
      </c>
      <c r="C44" s="44" t="s">
        <v>120</v>
      </c>
      <c r="D44" s="52">
        <v>26090</v>
      </c>
      <c r="E44" s="52">
        <v>0</v>
      </c>
      <c r="F44" s="52">
        <v>0</v>
      </c>
      <c r="G44" s="52">
        <v>0</v>
      </c>
    </row>
    <row r="45" spans="1:7" ht="12.75">
      <c r="A45" s="44"/>
      <c r="B45" s="44">
        <v>312001</v>
      </c>
      <c r="C45" s="44" t="s">
        <v>121</v>
      </c>
      <c r="D45" s="47">
        <v>4719033</v>
      </c>
      <c r="E45" s="47">
        <v>4019770</v>
      </c>
      <c r="F45" s="47">
        <v>4126000</v>
      </c>
      <c r="G45" s="47">
        <v>4234000</v>
      </c>
    </row>
    <row r="46" spans="1:7" ht="12.75">
      <c r="A46" s="44"/>
      <c r="B46" s="44">
        <v>312001</v>
      </c>
      <c r="C46" s="44" t="s">
        <v>122</v>
      </c>
      <c r="D46" s="47">
        <v>115264</v>
      </c>
      <c r="E46" s="47">
        <v>115200</v>
      </c>
      <c r="F46" s="47">
        <v>120000</v>
      </c>
      <c r="G46" s="47">
        <v>120000</v>
      </c>
    </row>
    <row r="47" spans="1:7" ht="12.75">
      <c r="A47" s="44"/>
      <c r="B47" s="44">
        <v>312001</v>
      </c>
      <c r="C47" s="44" t="s">
        <v>123</v>
      </c>
      <c r="D47" s="47">
        <v>13052</v>
      </c>
      <c r="E47" s="47">
        <v>13300</v>
      </c>
      <c r="F47" s="47">
        <v>15000</v>
      </c>
      <c r="G47" s="47">
        <v>16000</v>
      </c>
    </row>
    <row r="48" spans="1:7" ht="12.75">
      <c r="A48" s="44"/>
      <c r="B48" s="44">
        <v>312001</v>
      </c>
      <c r="C48" s="44" t="s">
        <v>124</v>
      </c>
      <c r="D48" s="52">
        <v>9768</v>
      </c>
      <c r="E48" s="52">
        <v>10000</v>
      </c>
      <c r="F48" s="52">
        <v>0</v>
      </c>
      <c r="G48" s="52">
        <v>0</v>
      </c>
    </row>
    <row r="49" spans="1:7" ht="12.75">
      <c r="A49" s="44"/>
      <c r="B49" s="44">
        <v>312002</v>
      </c>
      <c r="C49" s="44" t="s">
        <v>125</v>
      </c>
      <c r="D49" s="47">
        <v>12866</v>
      </c>
      <c r="E49" s="47">
        <v>12000</v>
      </c>
      <c r="F49" s="47">
        <v>12000</v>
      </c>
      <c r="G49" s="47">
        <v>12000</v>
      </c>
    </row>
    <row r="50" spans="1:7" ht="12.75">
      <c r="A50" s="44"/>
      <c r="B50" s="44">
        <v>312001</v>
      </c>
      <c r="C50" s="44" t="s">
        <v>126</v>
      </c>
      <c r="D50" s="47">
        <v>110588</v>
      </c>
      <c r="E50" s="47">
        <v>50000</v>
      </c>
      <c r="F50" s="47">
        <v>0</v>
      </c>
      <c r="G50" s="47">
        <v>0</v>
      </c>
    </row>
    <row r="51" spans="1:7" ht="12.75">
      <c r="A51" s="44"/>
      <c r="B51" s="44">
        <v>312001</v>
      </c>
      <c r="C51" s="44" t="s">
        <v>127</v>
      </c>
      <c r="D51" s="47">
        <v>0</v>
      </c>
      <c r="E51" s="47">
        <v>378541</v>
      </c>
      <c r="F51" s="47">
        <v>0</v>
      </c>
      <c r="G51" s="47">
        <v>0</v>
      </c>
    </row>
    <row r="52" spans="1:7" ht="12.75">
      <c r="A52" s="44"/>
      <c r="B52" s="44">
        <v>312001</v>
      </c>
      <c r="C52" s="44" t="s">
        <v>128</v>
      </c>
      <c r="D52" s="52">
        <v>5315</v>
      </c>
      <c r="E52" s="52">
        <v>0</v>
      </c>
      <c r="F52" s="52">
        <v>0</v>
      </c>
      <c r="G52" s="52">
        <v>0</v>
      </c>
    </row>
    <row r="53" spans="1:7" ht="12.75">
      <c r="A53" s="44"/>
      <c r="B53" s="44">
        <v>331002</v>
      </c>
      <c r="C53" s="44" t="s">
        <v>129</v>
      </c>
      <c r="D53" s="52">
        <v>0</v>
      </c>
      <c r="E53" s="52">
        <v>0</v>
      </c>
      <c r="F53" s="52">
        <v>0</v>
      </c>
      <c r="G53" s="52">
        <v>0</v>
      </c>
    </row>
    <row r="54" spans="1:7" ht="12.75">
      <c r="A54" s="54" t="s">
        <v>130</v>
      </c>
      <c r="B54" s="54"/>
      <c r="C54" s="54"/>
      <c r="D54" s="55">
        <f>D6+D20+D43</f>
        <v>15851718</v>
      </c>
      <c r="E54" s="55">
        <f>E6+E20+E43</f>
        <v>14095386</v>
      </c>
      <c r="F54" s="55">
        <f>F6+F20+F43</f>
        <v>15030010</v>
      </c>
      <c r="G54" s="55">
        <f>G6+G20+G43</f>
        <v>16481780</v>
      </c>
    </row>
    <row r="55" spans="1:7" ht="12.75">
      <c r="A55" s="54"/>
      <c r="B55" s="54"/>
      <c r="C55" s="54"/>
      <c r="D55" s="55"/>
      <c r="E55" s="55"/>
      <c r="F55" s="55"/>
      <c r="G55" s="55"/>
    </row>
    <row r="56" spans="4:7" ht="12.75">
      <c r="D56" s="56"/>
      <c r="E56" s="56"/>
      <c r="G56" s="56"/>
    </row>
    <row r="57" spans="1:7" ht="12.75">
      <c r="A57" s="57"/>
      <c r="B57" s="57"/>
      <c r="C57" s="57"/>
      <c r="D57" s="56"/>
      <c r="E57" s="56"/>
      <c r="G57" s="56"/>
    </row>
    <row r="58" spans="1:7" ht="12.75">
      <c r="A58" s="57"/>
      <c r="B58" s="57"/>
      <c r="C58" s="57"/>
      <c r="D58" s="56"/>
      <c r="E58" s="56"/>
      <c r="G58" s="56"/>
    </row>
    <row r="59" spans="1:7" ht="12.75">
      <c r="A59" s="30" t="s">
        <v>16</v>
      </c>
      <c r="B59" s="30"/>
      <c r="C59" s="30"/>
      <c r="D59" s="58" t="s">
        <v>2</v>
      </c>
      <c r="E59" s="58"/>
      <c r="F59" s="58"/>
      <c r="G59" s="58"/>
    </row>
    <row r="60" spans="1:7" ht="12.75">
      <c r="A60" s="30"/>
      <c r="B60" s="30"/>
      <c r="C60" s="30"/>
      <c r="D60" s="58"/>
      <c r="E60" s="58"/>
      <c r="F60" s="58"/>
      <c r="G60" s="58"/>
    </row>
    <row r="61" spans="1:7" ht="12.75" customHeight="1">
      <c r="A61" s="32" t="s">
        <v>131</v>
      </c>
      <c r="B61" s="59" t="s">
        <v>132</v>
      </c>
      <c r="C61" s="34" t="s">
        <v>82</v>
      </c>
      <c r="D61" s="35">
        <v>2009</v>
      </c>
      <c r="E61" s="35">
        <v>2010</v>
      </c>
      <c r="F61" s="35">
        <v>2011</v>
      </c>
      <c r="G61" s="35">
        <v>2012</v>
      </c>
    </row>
    <row r="62" spans="1:7" ht="12.75">
      <c r="A62" s="32"/>
      <c r="B62" s="32"/>
      <c r="C62" s="34"/>
      <c r="D62" s="35"/>
      <c r="E62" s="35"/>
      <c r="F62" s="35"/>
      <c r="G62" s="35"/>
    </row>
    <row r="63" spans="1:7" ht="12.75">
      <c r="A63" s="39">
        <v>230</v>
      </c>
      <c r="B63" s="40"/>
      <c r="C63" s="41" t="s">
        <v>133</v>
      </c>
      <c r="D63" s="42">
        <f>D64+D65</f>
        <v>37948</v>
      </c>
      <c r="E63" s="42">
        <f>E64+E65</f>
        <v>9960</v>
      </c>
      <c r="F63" s="42">
        <f>F64+F65</f>
        <v>0</v>
      </c>
      <c r="G63" s="42">
        <f>G64+G65</f>
        <v>0</v>
      </c>
    </row>
    <row r="64" spans="1:7" ht="12.75">
      <c r="A64" s="43"/>
      <c r="B64" s="44">
        <v>231</v>
      </c>
      <c r="C64" s="44" t="s">
        <v>134</v>
      </c>
      <c r="D64" s="52">
        <v>0</v>
      </c>
      <c r="E64" s="52">
        <v>0</v>
      </c>
      <c r="F64" s="52">
        <v>0</v>
      </c>
      <c r="G64" s="52">
        <v>0</v>
      </c>
    </row>
    <row r="65" spans="1:7" ht="12.75">
      <c r="A65" s="44"/>
      <c r="B65" s="44">
        <v>233</v>
      </c>
      <c r="C65" s="44" t="s">
        <v>135</v>
      </c>
      <c r="D65" s="52">
        <v>37948</v>
      </c>
      <c r="E65" s="52">
        <v>9960</v>
      </c>
      <c r="F65" s="52">
        <v>0</v>
      </c>
      <c r="G65" s="52">
        <v>0</v>
      </c>
    </row>
    <row r="66" spans="1:7" ht="12.75">
      <c r="A66" s="39">
        <v>300</v>
      </c>
      <c r="B66" s="50"/>
      <c r="C66" s="41" t="s">
        <v>119</v>
      </c>
      <c r="D66" s="51">
        <f>D67+D68+D69</f>
        <v>893420</v>
      </c>
      <c r="E66" s="51">
        <f>E67+E68+E69</f>
        <v>1637963</v>
      </c>
      <c r="F66" s="51">
        <f>F67+F68+F69</f>
        <v>500000</v>
      </c>
      <c r="G66" s="51">
        <f>G67+G68+G69</f>
        <v>400000</v>
      </c>
    </row>
    <row r="67" spans="1:7" ht="12.75">
      <c r="A67" s="44"/>
      <c r="B67" s="44">
        <v>322001</v>
      </c>
      <c r="C67" s="44" t="s">
        <v>136</v>
      </c>
      <c r="D67" s="47">
        <v>346500</v>
      </c>
      <c r="E67" s="47">
        <v>1637963</v>
      </c>
      <c r="F67" s="52">
        <v>500000</v>
      </c>
      <c r="G67" s="52">
        <v>400000</v>
      </c>
    </row>
    <row r="68" spans="1:7" ht="12.75">
      <c r="A68" s="44"/>
      <c r="B68" s="44">
        <v>322001</v>
      </c>
      <c r="C68" s="44" t="s">
        <v>137</v>
      </c>
      <c r="D68" s="47">
        <v>542920</v>
      </c>
      <c r="E68" s="47">
        <v>0</v>
      </c>
      <c r="F68" s="52">
        <v>0</v>
      </c>
      <c r="G68" s="52">
        <v>0</v>
      </c>
    </row>
    <row r="69" spans="1:7" ht="12.75">
      <c r="A69" s="44"/>
      <c r="B69" s="44">
        <v>322006</v>
      </c>
      <c r="C69" s="44" t="s">
        <v>138</v>
      </c>
      <c r="D69" s="47">
        <v>4000</v>
      </c>
      <c r="E69" s="47">
        <v>0</v>
      </c>
      <c r="F69" s="52">
        <v>0</v>
      </c>
      <c r="G69" s="52">
        <v>0</v>
      </c>
    </row>
    <row r="70" spans="1:7" ht="12.75">
      <c r="A70" s="54" t="s">
        <v>139</v>
      </c>
      <c r="B70" s="54"/>
      <c r="C70" s="54"/>
      <c r="D70" s="55">
        <f>D63+D66</f>
        <v>931368</v>
      </c>
      <c r="E70" s="55">
        <f>E63+E66+E69</f>
        <v>1647923</v>
      </c>
      <c r="F70" s="55">
        <f>F63+F66+F69</f>
        <v>500000</v>
      </c>
      <c r="G70" s="55">
        <f>G63+G66+G69</f>
        <v>400000</v>
      </c>
    </row>
    <row r="71" spans="1:7" ht="12.75">
      <c r="A71" s="54"/>
      <c r="B71" s="54"/>
      <c r="C71" s="54"/>
      <c r="D71" s="55"/>
      <c r="E71" s="55"/>
      <c r="F71" s="55"/>
      <c r="G71" s="55"/>
    </row>
    <row r="72" spans="1:7" ht="12.75">
      <c r="A72" s="60" t="s">
        <v>59</v>
      </c>
      <c r="B72" s="60"/>
      <c r="C72" s="60"/>
      <c r="D72" s="61"/>
      <c r="E72" s="62"/>
      <c r="F72" s="61"/>
      <c r="G72" s="63"/>
    </row>
    <row r="73" spans="1:7" ht="12.75">
      <c r="A73" s="60"/>
      <c r="B73" s="60"/>
      <c r="C73" s="60"/>
      <c r="D73" s="61"/>
      <c r="E73" s="62"/>
      <c r="F73" s="61"/>
      <c r="G73" s="63"/>
    </row>
    <row r="74" spans="1:7" ht="15">
      <c r="A74" s="64">
        <v>410</v>
      </c>
      <c r="B74" s="65"/>
      <c r="C74" s="66" t="s">
        <v>140</v>
      </c>
      <c r="D74" s="51">
        <v>228845</v>
      </c>
      <c r="E74" s="67">
        <v>0</v>
      </c>
      <c r="F74" s="68">
        <v>0</v>
      </c>
      <c r="G74" s="69">
        <v>0</v>
      </c>
    </row>
    <row r="75" spans="1:7" ht="15">
      <c r="A75" s="70"/>
      <c r="B75" s="71">
        <v>411007</v>
      </c>
      <c r="C75" s="71" t="s">
        <v>141</v>
      </c>
      <c r="D75" s="47">
        <v>228845</v>
      </c>
      <c r="E75" s="72">
        <v>0</v>
      </c>
      <c r="F75" s="47">
        <v>0</v>
      </c>
      <c r="G75" s="73">
        <v>0</v>
      </c>
    </row>
    <row r="76" spans="1:7" ht="12.75">
      <c r="A76" s="50">
        <v>450</v>
      </c>
      <c r="B76" s="50"/>
      <c r="C76" s="41" t="s">
        <v>142</v>
      </c>
      <c r="D76" s="51">
        <f>D77+D78</f>
        <v>1357929</v>
      </c>
      <c r="E76" s="51">
        <f>E77+E78</f>
        <v>928608</v>
      </c>
      <c r="F76" s="51">
        <f>F77+F78</f>
        <v>0</v>
      </c>
      <c r="G76" s="51">
        <f>G77+G78</f>
        <v>0</v>
      </c>
    </row>
    <row r="77" spans="1:7" ht="12.75">
      <c r="A77" s="44"/>
      <c r="B77" s="44">
        <v>453</v>
      </c>
      <c r="C77" s="49" t="s">
        <v>143</v>
      </c>
      <c r="D77" s="52">
        <v>11319</v>
      </c>
      <c r="E77" s="52">
        <v>0</v>
      </c>
      <c r="F77" s="47">
        <v>0</v>
      </c>
      <c r="G77" s="52">
        <v>0</v>
      </c>
    </row>
    <row r="78" spans="1:7" ht="12.75">
      <c r="A78" s="44"/>
      <c r="B78" s="44">
        <v>454</v>
      </c>
      <c r="C78" s="44" t="s">
        <v>144</v>
      </c>
      <c r="D78" s="47">
        <v>1346610</v>
      </c>
      <c r="E78" s="47">
        <v>928608</v>
      </c>
      <c r="F78" s="47">
        <v>0</v>
      </c>
      <c r="G78" s="52">
        <v>0</v>
      </c>
    </row>
    <row r="79" spans="1:7" ht="12.75">
      <c r="A79" s="50">
        <v>500</v>
      </c>
      <c r="B79" s="50"/>
      <c r="C79" s="41" t="s">
        <v>145</v>
      </c>
      <c r="D79" s="51">
        <f>D80+D81</f>
        <v>481583</v>
      </c>
      <c r="E79" s="51">
        <f>E80+E81</f>
        <v>0</v>
      </c>
      <c r="F79" s="51">
        <f>F80+F81</f>
        <v>0</v>
      </c>
      <c r="G79" s="51">
        <f>G80+G81</f>
        <v>0</v>
      </c>
    </row>
    <row r="80" spans="1:7" ht="12.75">
      <c r="A80" s="44"/>
      <c r="B80" s="44">
        <v>514002</v>
      </c>
      <c r="C80" s="44" t="s">
        <v>146</v>
      </c>
      <c r="D80" s="47">
        <v>481583</v>
      </c>
      <c r="E80" s="47">
        <v>0</v>
      </c>
      <c r="F80" s="47">
        <v>0</v>
      </c>
      <c r="G80" s="52">
        <v>0</v>
      </c>
    </row>
    <row r="81" spans="1:7" ht="12.75">
      <c r="A81" s="44"/>
      <c r="B81" s="44">
        <v>513002</v>
      </c>
      <c r="C81" s="44" t="s">
        <v>147</v>
      </c>
      <c r="D81" s="47">
        <v>0</v>
      </c>
      <c r="E81" s="47">
        <v>0</v>
      </c>
      <c r="F81" s="47">
        <v>0</v>
      </c>
      <c r="G81" s="52">
        <v>0</v>
      </c>
    </row>
    <row r="82" spans="1:7" ht="12.75">
      <c r="A82" s="54" t="s">
        <v>148</v>
      </c>
      <c r="B82" s="54"/>
      <c r="C82" s="54"/>
      <c r="D82" s="55">
        <f>D76+D79+D74</f>
        <v>2068357</v>
      </c>
      <c r="E82" s="55">
        <f>E76+E79+E74</f>
        <v>928608</v>
      </c>
      <c r="F82" s="55">
        <f>F76+F79+F74</f>
        <v>0</v>
      </c>
      <c r="G82" s="55">
        <f>G76+G79+G74</f>
        <v>0</v>
      </c>
    </row>
    <row r="83" spans="1:7" ht="12.75">
      <c r="A83" s="54"/>
      <c r="B83" s="54"/>
      <c r="C83" s="54"/>
      <c r="D83" s="55"/>
      <c r="E83" s="55"/>
      <c r="F83" s="55"/>
      <c r="G83" s="55"/>
    </row>
    <row r="84" spans="1:7" ht="12.75">
      <c r="A84" s="74" t="s">
        <v>149</v>
      </c>
      <c r="B84" s="74"/>
      <c r="C84" s="74"/>
      <c r="D84" s="75">
        <f>D54+D70+D82</f>
        <v>18851443</v>
      </c>
      <c r="E84" s="75">
        <f>E54+E70+E82</f>
        <v>16671917</v>
      </c>
      <c r="F84" s="75">
        <f>F54+F70+F82</f>
        <v>15530010</v>
      </c>
      <c r="G84" s="75">
        <f>G54+G70+G82</f>
        <v>16881780</v>
      </c>
    </row>
    <row r="85" spans="1:7" ht="12.75">
      <c r="A85" s="74"/>
      <c r="B85" s="74"/>
      <c r="C85" s="74"/>
      <c r="D85" s="75"/>
      <c r="E85" s="75"/>
      <c r="F85" s="75"/>
      <c r="G85" s="75"/>
    </row>
    <row r="86" spans="1:7" ht="12.75">
      <c r="A86" s="76" t="s">
        <v>150</v>
      </c>
      <c r="B86" s="76"/>
      <c r="C86" s="76"/>
      <c r="D86" s="77">
        <v>331416</v>
      </c>
      <c r="E86" s="77">
        <v>251177</v>
      </c>
      <c r="F86" s="77">
        <v>253523</v>
      </c>
      <c r="G86" s="77">
        <v>250537</v>
      </c>
    </row>
    <row r="87" spans="1:7" ht="12.75">
      <c r="A87" s="74" t="s">
        <v>151</v>
      </c>
      <c r="B87" s="74"/>
      <c r="C87" s="74"/>
      <c r="D87" s="75">
        <f>D84+D86</f>
        <v>19182859</v>
      </c>
      <c r="E87" s="75">
        <f>E84+E86</f>
        <v>16923094</v>
      </c>
      <c r="F87" s="75">
        <f>F84+F86</f>
        <v>15783533</v>
      </c>
      <c r="G87" s="75">
        <f>G84+G86</f>
        <v>17132317</v>
      </c>
    </row>
    <row r="88" spans="1:7" ht="12.75">
      <c r="A88" s="74"/>
      <c r="B88" s="74"/>
      <c r="C88" s="74"/>
      <c r="D88" s="75"/>
      <c r="E88" s="75"/>
      <c r="F88" s="75"/>
      <c r="G88" s="75"/>
    </row>
    <row r="91" spans="1:7" ht="12.75">
      <c r="A91" s="78"/>
      <c r="B91" s="79"/>
      <c r="C91" s="80"/>
      <c r="D91" s="81" t="s">
        <v>152</v>
      </c>
      <c r="E91" s="81"/>
      <c r="F91" s="81"/>
      <c r="G91" s="81"/>
    </row>
    <row r="92" spans="1:7" ht="12.75">
      <c r="A92" s="82" t="s">
        <v>153</v>
      </c>
      <c r="B92" s="83"/>
      <c r="C92" s="84"/>
      <c r="D92" s="85">
        <v>2009</v>
      </c>
      <c r="E92" s="85">
        <v>2010</v>
      </c>
      <c r="F92" s="85">
        <v>2011</v>
      </c>
      <c r="G92" s="85">
        <v>2012</v>
      </c>
    </row>
    <row r="93" spans="1:7" ht="12.75">
      <c r="A93" s="86" t="s">
        <v>154</v>
      </c>
      <c r="B93" s="87"/>
      <c r="C93" s="88"/>
      <c r="D93" s="89">
        <v>36683</v>
      </c>
      <c r="E93" s="89">
        <v>31500</v>
      </c>
      <c r="F93" s="89">
        <v>30480</v>
      </c>
      <c r="G93" s="89">
        <v>30180</v>
      </c>
    </row>
    <row r="94" spans="1:7" ht="12.75">
      <c r="A94" s="90" t="s">
        <v>155</v>
      </c>
      <c r="B94" s="91"/>
      <c r="C94" s="92"/>
      <c r="D94" s="89">
        <v>22910</v>
      </c>
      <c r="E94" s="89">
        <v>21000</v>
      </c>
      <c r="F94" s="89">
        <v>21000</v>
      </c>
      <c r="G94" s="89">
        <v>21000</v>
      </c>
    </row>
    <row r="95" spans="1:7" ht="12.75">
      <c r="A95" s="86" t="s">
        <v>156</v>
      </c>
      <c r="B95" s="87"/>
      <c r="C95" s="88"/>
      <c r="D95" s="89">
        <v>27613</v>
      </c>
      <c r="E95" s="89">
        <v>23460</v>
      </c>
      <c r="F95" s="89">
        <v>23750</v>
      </c>
      <c r="G95" s="89">
        <v>23800</v>
      </c>
    </row>
    <row r="96" spans="1:7" ht="12.75">
      <c r="A96" s="90" t="s">
        <v>157</v>
      </c>
      <c r="B96" s="91"/>
      <c r="C96" s="92"/>
      <c r="D96" s="89">
        <v>29031</v>
      </c>
      <c r="E96" s="89">
        <v>21908</v>
      </c>
      <c r="F96" s="89">
        <v>21900</v>
      </c>
      <c r="G96" s="89">
        <v>22000</v>
      </c>
    </row>
    <row r="97" spans="1:7" ht="12.75">
      <c r="A97" s="86" t="s">
        <v>158</v>
      </c>
      <c r="B97" s="87"/>
      <c r="C97" s="88"/>
      <c r="D97" s="89">
        <v>25487</v>
      </c>
      <c r="E97" s="89">
        <v>18000</v>
      </c>
      <c r="F97" s="89">
        <v>16300</v>
      </c>
      <c r="G97" s="89">
        <v>15770</v>
      </c>
    </row>
    <row r="98" spans="1:7" ht="12.75">
      <c r="A98" s="90" t="s">
        <v>159</v>
      </c>
      <c r="B98" s="91"/>
      <c r="C98" s="92"/>
      <c r="D98" s="89">
        <v>20858</v>
      </c>
      <c r="E98" s="89">
        <v>11871</v>
      </c>
      <c r="F98" s="89">
        <v>13844</v>
      </c>
      <c r="G98" s="89">
        <v>9561</v>
      </c>
    </row>
    <row r="99" spans="1:7" ht="12.75">
      <c r="A99" s="86" t="s">
        <v>160</v>
      </c>
      <c r="B99" s="87"/>
      <c r="C99" s="88"/>
      <c r="D99" s="89">
        <v>1151</v>
      </c>
      <c r="E99" s="89">
        <v>888</v>
      </c>
      <c r="F99" s="89">
        <v>988</v>
      </c>
      <c r="G99" s="89">
        <v>988</v>
      </c>
    </row>
    <row r="100" spans="1:7" ht="12.75">
      <c r="A100" s="90" t="s">
        <v>161</v>
      </c>
      <c r="B100" s="91"/>
      <c r="C100" s="92"/>
      <c r="D100" s="89">
        <v>19852</v>
      </c>
      <c r="E100" s="89">
        <v>17785</v>
      </c>
      <c r="F100" s="89">
        <v>18758</v>
      </c>
      <c r="G100" s="89">
        <v>18950</v>
      </c>
    </row>
    <row r="101" spans="1:7" ht="12.75">
      <c r="A101" s="86" t="s">
        <v>162</v>
      </c>
      <c r="B101" s="87"/>
      <c r="C101" s="88"/>
      <c r="D101" s="89">
        <v>29886</v>
      </c>
      <c r="E101" s="89">
        <v>18500</v>
      </c>
      <c r="F101" s="89">
        <v>18500</v>
      </c>
      <c r="G101" s="89">
        <v>18500</v>
      </c>
    </row>
    <row r="102" spans="1:7" ht="12.75">
      <c r="A102" s="90" t="s">
        <v>163</v>
      </c>
      <c r="B102" s="91"/>
      <c r="C102" s="92"/>
      <c r="D102" s="89">
        <v>36712</v>
      </c>
      <c r="E102" s="89">
        <v>34873</v>
      </c>
      <c r="F102" s="89">
        <v>36573</v>
      </c>
      <c r="G102" s="89">
        <v>38358</v>
      </c>
    </row>
    <row r="103" spans="1:7" ht="12.75">
      <c r="A103" s="86" t="s">
        <v>164</v>
      </c>
      <c r="B103" s="87"/>
      <c r="C103" s="88"/>
      <c r="D103" s="89">
        <v>66933</v>
      </c>
      <c r="E103" s="89">
        <v>40000</v>
      </c>
      <c r="F103" s="89">
        <v>40000</v>
      </c>
      <c r="G103" s="89">
        <v>40000</v>
      </c>
    </row>
    <row r="104" spans="1:7" ht="12.75">
      <c r="A104" s="93" t="s">
        <v>165</v>
      </c>
      <c r="B104" s="94"/>
      <c r="C104" s="95"/>
      <c r="D104" s="89">
        <v>14300</v>
      </c>
      <c r="E104" s="89">
        <v>11392</v>
      </c>
      <c r="F104" s="89">
        <v>11430</v>
      </c>
      <c r="G104" s="89">
        <v>11430</v>
      </c>
    </row>
    <row r="105" spans="1:7" ht="12.75">
      <c r="A105" s="96" t="s">
        <v>166</v>
      </c>
      <c r="B105" s="96"/>
      <c r="C105" s="96"/>
      <c r="D105" s="97">
        <f>SUM(D93:D104)</f>
        <v>331416</v>
      </c>
      <c r="E105" s="97">
        <f>SUM(E93:E104)</f>
        <v>251177</v>
      </c>
      <c r="F105" s="97">
        <f>SUM(F93:F104)</f>
        <v>253523</v>
      </c>
      <c r="G105" s="97">
        <f>SUM(G93:G104)</f>
        <v>250537</v>
      </c>
    </row>
    <row r="106" spans="1:7" ht="12.75">
      <c r="A106" s="96" t="s">
        <v>167</v>
      </c>
      <c r="B106" s="96"/>
      <c r="C106" s="96"/>
      <c r="D106" s="98">
        <v>49670</v>
      </c>
      <c r="E106" s="98">
        <v>31700</v>
      </c>
      <c r="F106" s="98">
        <v>31500</v>
      </c>
      <c r="G106" s="98">
        <v>31500</v>
      </c>
    </row>
    <row r="107" spans="1:7" ht="12.75">
      <c r="A107" s="99" t="s">
        <v>149</v>
      </c>
      <c r="B107" s="99"/>
      <c r="C107" s="99"/>
      <c r="D107" s="75">
        <f>SUM(D105:D106)</f>
        <v>381086</v>
      </c>
      <c r="E107" s="75">
        <f>SUM(E105:E106)</f>
        <v>282877</v>
      </c>
      <c r="F107" s="75">
        <f>SUM(F105:F106)</f>
        <v>285023</v>
      </c>
      <c r="G107" s="75">
        <f>SUM(G105:G106)</f>
        <v>282037</v>
      </c>
    </row>
    <row r="108" spans="1:7" ht="12.75">
      <c r="A108" s="99"/>
      <c r="B108" s="99"/>
      <c r="C108" s="99"/>
      <c r="D108" s="75"/>
      <c r="E108" s="75"/>
      <c r="F108" s="75"/>
      <c r="G108" s="75"/>
    </row>
  </sheetData>
  <mergeCells count="57">
    <mergeCell ref="A2:C3"/>
    <mergeCell ref="D2:G3"/>
    <mergeCell ref="A4:A5"/>
    <mergeCell ref="B4:B5"/>
    <mergeCell ref="C4:C5"/>
    <mergeCell ref="D4:D5"/>
    <mergeCell ref="E4:E5"/>
    <mergeCell ref="F4:F5"/>
    <mergeCell ref="G4:G5"/>
    <mergeCell ref="A54:C55"/>
    <mergeCell ref="D54:D55"/>
    <mergeCell ref="E54:E55"/>
    <mergeCell ref="F54:F55"/>
    <mergeCell ref="G54:G55"/>
    <mergeCell ref="A59:C60"/>
    <mergeCell ref="D59:G60"/>
    <mergeCell ref="A61:A62"/>
    <mergeCell ref="B61:B62"/>
    <mergeCell ref="C61:C62"/>
    <mergeCell ref="D61:D62"/>
    <mergeCell ref="E61:E62"/>
    <mergeCell ref="F61:F62"/>
    <mergeCell ref="G61:G62"/>
    <mergeCell ref="A70:C71"/>
    <mergeCell ref="D70:D71"/>
    <mergeCell ref="E70:E71"/>
    <mergeCell ref="F70:F71"/>
    <mergeCell ref="G70:G71"/>
    <mergeCell ref="A72:C73"/>
    <mergeCell ref="D72:D73"/>
    <mergeCell ref="E72:E73"/>
    <mergeCell ref="F72:F73"/>
    <mergeCell ref="G72:G73"/>
    <mergeCell ref="A82:C83"/>
    <mergeCell ref="D82:D83"/>
    <mergeCell ref="E82:E83"/>
    <mergeCell ref="F82:F83"/>
    <mergeCell ref="G82:G83"/>
    <mergeCell ref="A84:C85"/>
    <mergeCell ref="D84:D85"/>
    <mergeCell ref="E84:E85"/>
    <mergeCell ref="F84:F85"/>
    <mergeCell ref="G84:G85"/>
    <mergeCell ref="A86:C86"/>
    <mergeCell ref="A87:C88"/>
    <mergeCell ref="D87:D88"/>
    <mergeCell ref="E87:E88"/>
    <mergeCell ref="F87:F88"/>
    <mergeCell ref="G87:G88"/>
    <mergeCell ref="D91:G91"/>
    <mergeCell ref="A105:C105"/>
    <mergeCell ref="A106:C106"/>
    <mergeCell ref="A107:C108"/>
    <mergeCell ref="D107:D108"/>
    <mergeCell ref="E107:E108"/>
    <mergeCell ref="F107:F108"/>
    <mergeCell ref="G107:G108"/>
  </mergeCells>
  <printOptions/>
  <pageMargins left="0.7875" right="0.7875" top="0.7875" bottom="0.9541666666666666" header="0.5118055555555556" footer="0.7875"/>
  <pageSetup horizontalDpi="300" verticalDpi="300" orientation="portrait" paperSize="9"/>
  <headerFooter alignWithMargins="0">
    <oddFooter>&amp;C&amp;"Times New Roman,obyčejné"&amp;12&amp;P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9">
      <selection activeCell="C55" sqref="C55"/>
    </sheetView>
  </sheetViews>
  <sheetFormatPr defaultColWidth="12.57421875" defaultRowHeight="12.75"/>
  <cols>
    <col min="1" max="1" width="5.00390625" style="0" customWidth="1"/>
    <col min="2" max="2" width="44.140625" style="0" customWidth="1"/>
    <col min="3" max="3" width="9.28125" style="0" customWidth="1"/>
    <col min="4" max="4" width="10.00390625" style="0" customWidth="1"/>
    <col min="5" max="5" width="10.140625" style="0" customWidth="1"/>
    <col min="6" max="6" width="9.7109375" style="0" customWidth="1"/>
    <col min="7" max="16384" width="11.57421875" style="0" customWidth="1"/>
  </cols>
  <sheetData>
    <row r="1" spans="1:6" ht="12.75">
      <c r="A1" s="1"/>
      <c r="B1" s="1"/>
      <c r="C1" s="1"/>
      <c r="D1" s="1"/>
      <c r="F1" s="1" t="s">
        <v>0</v>
      </c>
    </row>
    <row r="2" spans="1:6" ht="12.75">
      <c r="A2" s="100" t="s">
        <v>168</v>
      </c>
      <c r="B2" s="101" t="s">
        <v>169</v>
      </c>
      <c r="C2" s="102" t="s">
        <v>2</v>
      </c>
      <c r="D2" s="102"/>
      <c r="E2" s="102"/>
      <c r="F2" s="102"/>
    </row>
    <row r="3" spans="1:6" ht="12.75">
      <c r="A3" s="103"/>
      <c r="B3" s="104"/>
      <c r="C3" s="102">
        <v>2009</v>
      </c>
      <c r="D3" s="102">
        <v>2010</v>
      </c>
      <c r="E3" s="105">
        <v>2011</v>
      </c>
      <c r="F3" s="106">
        <v>2012</v>
      </c>
    </row>
    <row r="4" spans="1:6" ht="12.75">
      <c r="A4" s="107" t="s">
        <v>170</v>
      </c>
      <c r="B4" s="108" t="s">
        <v>171</v>
      </c>
      <c r="C4" s="109">
        <f>C6+C7+C8+C9+C10+C11</f>
        <v>2385650</v>
      </c>
      <c r="D4" s="109">
        <f>D6+D7+D8+D9+D10+D11</f>
        <v>2843792</v>
      </c>
      <c r="E4" s="109">
        <f>E6+E7+E8+E9+E10+E11</f>
        <v>683000</v>
      </c>
      <c r="F4" s="109">
        <f>F6+F7+F8+F9+F10+F11</f>
        <v>592000</v>
      </c>
    </row>
    <row r="5" spans="1:6" ht="12.75">
      <c r="A5" s="108"/>
      <c r="B5" s="108" t="s">
        <v>172</v>
      </c>
      <c r="C5" s="110"/>
      <c r="D5" s="110"/>
      <c r="E5" s="110"/>
      <c r="F5" s="110"/>
    </row>
    <row r="6" spans="1:6" ht="12.75">
      <c r="A6" s="111" t="s">
        <v>173</v>
      </c>
      <c r="B6" s="112" t="s">
        <v>174</v>
      </c>
      <c r="C6" s="113">
        <v>116340</v>
      </c>
      <c r="D6" s="113">
        <v>28694</v>
      </c>
      <c r="E6" s="113">
        <v>30000</v>
      </c>
      <c r="F6" s="113">
        <v>33000</v>
      </c>
    </row>
    <row r="7" spans="1:6" ht="12.75">
      <c r="A7" s="114" t="s">
        <v>175</v>
      </c>
      <c r="B7" s="112" t="s">
        <v>176</v>
      </c>
      <c r="C7" s="113">
        <v>1660</v>
      </c>
      <c r="D7" s="113">
        <v>3500</v>
      </c>
      <c r="E7" s="113">
        <v>4000</v>
      </c>
      <c r="F7" s="113">
        <v>5000</v>
      </c>
    </row>
    <row r="8" spans="1:6" ht="12.75">
      <c r="A8" s="114" t="s">
        <v>177</v>
      </c>
      <c r="B8" s="112" t="s">
        <v>178</v>
      </c>
      <c r="C8" s="113">
        <v>756281</v>
      </c>
      <c r="D8" s="113">
        <v>2219375</v>
      </c>
      <c r="E8" s="113">
        <v>500000</v>
      </c>
      <c r="F8" s="113">
        <v>400000</v>
      </c>
    </row>
    <row r="9" spans="1:6" ht="12.75">
      <c r="A9" s="114" t="s">
        <v>179</v>
      </c>
      <c r="B9" s="112" t="s">
        <v>180</v>
      </c>
      <c r="C9" s="113">
        <v>19086</v>
      </c>
      <c r="D9" s="113">
        <v>346743</v>
      </c>
      <c r="E9" s="113">
        <v>20000</v>
      </c>
      <c r="F9" s="113">
        <v>25000</v>
      </c>
    </row>
    <row r="10" spans="1:6" ht="12.75">
      <c r="A10" s="114" t="s">
        <v>181</v>
      </c>
      <c r="B10" s="112" t="s">
        <v>182</v>
      </c>
      <c r="C10" s="113">
        <v>1164549</v>
      </c>
      <c r="D10" s="113">
        <v>183000</v>
      </c>
      <c r="E10" s="113">
        <v>0</v>
      </c>
      <c r="F10" s="113">
        <v>0</v>
      </c>
    </row>
    <row r="11" spans="1:6" ht="12.75">
      <c r="A11" s="114" t="s">
        <v>183</v>
      </c>
      <c r="B11" s="112" t="s">
        <v>184</v>
      </c>
      <c r="C11" s="113">
        <v>327734</v>
      </c>
      <c r="D11" s="113">
        <v>62480</v>
      </c>
      <c r="E11" s="113">
        <v>129000</v>
      </c>
      <c r="F11" s="113">
        <v>129000</v>
      </c>
    </row>
    <row r="12" spans="1:6" ht="12.75">
      <c r="A12" s="115"/>
      <c r="B12" s="112" t="s">
        <v>185</v>
      </c>
      <c r="C12" s="1"/>
      <c r="D12" s="1"/>
      <c r="E12" s="113"/>
      <c r="F12" s="113"/>
    </row>
    <row r="13" spans="1:6" ht="12.75">
      <c r="A13" s="115"/>
      <c r="B13" s="112" t="s">
        <v>186</v>
      </c>
      <c r="C13" s="113">
        <v>33194</v>
      </c>
      <c r="D13" s="113">
        <v>33000</v>
      </c>
      <c r="E13" s="113">
        <v>0</v>
      </c>
      <c r="F13" s="113">
        <v>0</v>
      </c>
    </row>
    <row r="14" spans="1:6" ht="12.75">
      <c r="A14" s="116" t="s">
        <v>187</v>
      </c>
      <c r="B14" s="108" t="s">
        <v>188</v>
      </c>
      <c r="C14" s="109">
        <f>C15+C16+C18+C19+C20</f>
        <v>1995331</v>
      </c>
      <c r="D14" s="109">
        <f>D15+D16+D18+D19+D20</f>
        <v>1902165</v>
      </c>
      <c r="E14" s="109">
        <f>E15+E16+E18+E19+E20</f>
        <v>2011950</v>
      </c>
      <c r="F14" s="109">
        <f>F15+F16+F18+F19+F20</f>
        <v>2019610</v>
      </c>
    </row>
    <row r="15" spans="1:6" ht="12.75">
      <c r="A15" s="114" t="s">
        <v>189</v>
      </c>
      <c r="B15" s="112" t="s">
        <v>190</v>
      </c>
      <c r="C15" s="113">
        <v>160359</v>
      </c>
      <c r="D15" s="113">
        <v>173844</v>
      </c>
      <c r="E15" s="113">
        <v>160050</v>
      </c>
      <c r="F15" s="113">
        <v>160730</v>
      </c>
    </row>
    <row r="16" spans="1:6" ht="12.75">
      <c r="A16" s="114" t="s">
        <v>191</v>
      </c>
      <c r="B16" s="112" t="s">
        <v>192</v>
      </c>
      <c r="C16" s="113">
        <v>1670314</v>
      </c>
      <c r="D16" s="113">
        <v>1626770</v>
      </c>
      <c r="E16" s="113">
        <v>1811000</v>
      </c>
      <c r="F16" s="113">
        <v>1817700</v>
      </c>
    </row>
    <row r="17" spans="1:6" ht="12.75">
      <c r="A17" s="114"/>
      <c r="B17" s="117" t="s">
        <v>193</v>
      </c>
      <c r="C17" s="113">
        <v>355428</v>
      </c>
      <c r="D17" s="113">
        <v>341000</v>
      </c>
      <c r="E17" s="113">
        <v>341000</v>
      </c>
      <c r="F17" s="113">
        <v>341000</v>
      </c>
    </row>
    <row r="18" spans="1:6" ht="12.75">
      <c r="A18" s="114" t="s">
        <v>194</v>
      </c>
      <c r="B18" s="112" t="s">
        <v>195</v>
      </c>
      <c r="C18" s="113">
        <v>41626</v>
      </c>
      <c r="D18" s="113">
        <v>41551</v>
      </c>
      <c r="E18" s="113">
        <v>40900</v>
      </c>
      <c r="F18" s="113">
        <v>41180</v>
      </c>
    </row>
    <row r="19" spans="1:6" ht="12.75">
      <c r="A19" s="114" t="s">
        <v>196</v>
      </c>
      <c r="B19" s="112" t="s">
        <v>197</v>
      </c>
      <c r="C19" s="113">
        <v>12443</v>
      </c>
      <c r="D19" s="113">
        <v>10000</v>
      </c>
      <c r="E19" s="118">
        <v>0</v>
      </c>
      <c r="F19" s="113">
        <v>0</v>
      </c>
    </row>
    <row r="20" spans="1:6" ht="12.75">
      <c r="A20" s="114" t="s">
        <v>198</v>
      </c>
      <c r="B20" s="112" t="s">
        <v>199</v>
      </c>
      <c r="C20" s="118">
        <v>110589</v>
      </c>
      <c r="D20" s="118">
        <v>50000</v>
      </c>
      <c r="E20" s="113">
        <v>0</v>
      </c>
      <c r="F20" s="113">
        <v>0</v>
      </c>
    </row>
    <row r="21" spans="1:6" ht="12.75">
      <c r="A21" s="107" t="s">
        <v>200</v>
      </c>
      <c r="B21" s="108" t="s">
        <v>201</v>
      </c>
      <c r="C21" s="109">
        <f>C22</f>
        <v>347213</v>
      </c>
      <c r="D21" s="109">
        <f>D22</f>
        <v>314329</v>
      </c>
      <c r="E21" s="109">
        <f>E22</f>
        <v>347213</v>
      </c>
      <c r="F21" s="109">
        <f>F22</f>
        <v>364574</v>
      </c>
    </row>
    <row r="22" spans="1:6" ht="12.75">
      <c r="A22" s="114" t="s">
        <v>202</v>
      </c>
      <c r="B22" s="112" t="s">
        <v>203</v>
      </c>
      <c r="C22" s="113">
        <v>347213</v>
      </c>
      <c r="D22" s="113">
        <v>314329</v>
      </c>
      <c r="E22" s="113">
        <v>347213</v>
      </c>
      <c r="F22" s="113">
        <v>364574</v>
      </c>
    </row>
    <row r="23" spans="1:6" ht="12.75">
      <c r="A23" s="116" t="s">
        <v>204</v>
      </c>
      <c r="B23" s="108" t="s">
        <v>205</v>
      </c>
      <c r="C23" s="109">
        <f>C24+C25+C26+C27+C28</f>
        <v>404408</v>
      </c>
      <c r="D23" s="109">
        <f>D24+D25+D26+D27+D28+D29+D30</f>
        <v>437000</v>
      </c>
      <c r="E23" s="109">
        <f>E24+E25+E26+E27+E28</f>
        <v>451294</v>
      </c>
      <c r="F23" s="109">
        <f>F24+F25+F26+F27+F28</f>
        <v>494516</v>
      </c>
    </row>
    <row r="24" spans="1:6" ht="12.75">
      <c r="A24" s="114" t="s">
        <v>206</v>
      </c>
      <c r="B24" s="112" t="s">
        <v>207</v>
      </c>
      <c r="C24" s="113">
        <v>30248</v>
      </c>
      <c r="D24" s="113">
        <v>30500</v>
      </c>
      <c r="E24" s="113">
        <v>32728</v>
      </c>
      <c r="F24" s="113">
        <v>34382</v>
      </c>
    </row>
    <row r="25" spans="1:6" ht="12.75">
      <c r="A25" s="114" t="s">
        <v>208</v>
      </c>
      <c r="B25" s="112" t="s">
        <v>209</v>
      </c>
      <c r="C25" s="113">
        <v>275932</v>
      </c>
      <c r="D25" s="113">
        <v>290080</v>
      </c>
      <c r="E25" s="113">
        <v>307566</v>
      </c>
      <c r="F25" s="113">
        <v>326134</v>
      </c>
    </row>
    <row r="26" spans="1:6" ht="12.75">
      <c r="A26" s="114" t="s">
        <v>210</v>
      </c>
      <c r="B26" s="112" t="s">
        <v>211</v>
      </c>
      <c r="C26" s="113">
        <v>13052</v>
      </c>
      <c r="D26" s="113">
        <v>13300</v>
      </c>
      <c r="E26" s="113">
        <v>15000</v>
      </c>
      <c r="F26" s="113">
        <v>16000</v>
      </c>
    </row>
    <row r="27" spans="1:6" ht="12.75">
      <c r="A27" s="114" t="s">
        <v>212</v>
      </c>
      <c r="B27" s="112" t="s">
        <v>213</v>
      </c>
      <c r="C27" s="113">
        <v>64496</v>
      </c>
      <c r="D27" s="113">
        <v>38120</v>
      </c>
      <c r="E27" s="113">
        <v>75000</v>
      </c>
      <c r="F27" s="119">
        <v>96000</v>
      </c>
    </row>
    <row r="28" spans="1:6" ht="12.75">
      <c r="A28" s="114" t="s">
        <v>214</v>
      </c>
      <c r="B28" s="112" t="s">
        <v>215</v>
      </c>
      <c r="C28" s="113">
        <v>20680</v>
      </c>
      <c r="D28" s="113">
        <v>20000</v>
      </c>
      <c r="E28" s="113">
        <v>21000</v>
      </c>
      <c r="F28" s="113">
        <v>22000</v>
      </c>
    </row>
    <row r="29" spans="1:6" ht="12.75">
      <c r="A29" s="114" t="s">
        <v>216</v>
      </c>
      <c r="B29" s="112" t="s">
        <v>217</v>
      </c>
      <c r="C29" s="113">
        <v>0</v>
      </c>
      <c r="D29" s="113">
        <v>15000</v>
      </c>
      <c r="E29" s="113">
        <v>0</v>
      </c>
      <c r="F29" s="113">
        <v>0</v>
      </c>
    </row>
    <row r="30" spans="1:6" ht="12.75">
      <c r="A30" s="114" t="s">
        <v>218</v>
      </c>
      <c r="B30" s="112" t="s">
        <v>205</v>
      </c>
      <c r="C30" s="113">
        <v>0</v>
      </c>
      <c r="D30" s="113">
        <v>30000</v>
      </c>
      <c r="E30" s="113">
        <v>0</v>
      </c>
      <c r="F30" s="113">
        <v>0</v>
      </c>
    </row>
    <row r="31" spans="1:6" ht="12.75">
      <c r="A31" s="116" t="s">
        <v>219</v>
      </c>
      <c r="B31" s="108" t="s">
        <v>220</v>
      </c>
      <c r="C31" s="109">
        <f>C32+C36+C38</f>
        <v>3329996</v>
      </c>
      <c r="D31" s="109">
        <f>D32+D36+D38</f>
        <v>2189974</v>
      </c>
      <c r="E31" s="109">
        <f>E32+E36+E38</f>
        <v>3034974</v>
      </c>
      <c r="F31" s="109">
        <f>F32+F36+F38</f>
        <v>4606552</v>
      </c>
    </row>
    <row r="32" spans="1:6" ht="12.75">
      <c r="A32" s="115"/>
      <c r="B32" s="112" t="s">
        <v>221</v>
      </c>
      <c r="C32" s="113">
        <v>2342891</v>
      </c>
      <c r="D32" s="113">
        <v>1992000</v>
      </c>
      <c r="E32" s="113">
        <v>2192000</v>
      </c>
      <c r="F32" s="113">
        <v>2192000</v>
      </c>
    </row>
    <row r="33" spans="1:6" ht="12.75">
      <c r="A33" s="114" t="s">
        <v>222</v>
      </c>
      <c r="B33" s="112" t="s">
        <v>223</v>
      </c>
      <c r="C33" s="120">
        <v>2129493</v>
      </c>
      <c r="D33" s="120">
        <v>1992000</v>
      </c>
      <c r="E33" s="113">
        <v>1992000</v>
      </c>
      <c r="F33" s="113">
        <v>1992000</v>
      </c>
    </row>
    <row r="34" spans="1:6" ht="12.75">
      <c r="A34" s="114"/>
      <c r="B34" s="112" t="s">
        <v>224</v>
      </c>
      <c r="C34" s="113">
        <v>646451</v>
      </c>
      <c r="D34" s="113">
        <v>646451</v>
      </c>
      <c r="E34" s="113">
        <v>650000</v>
      </c>
      <c r="F34" s="113">
        <v>700000</v>
      </c>
    </row>
    <row r="35" spans="1:6" ht="12.75">
      <c r="A35" s="114"/>
      <c r="B35" s="117" t="s">
        <v>225</v>
      </c>
      <c r="C35" s="113">
        <v>197562</v>
      </c>
      <c r="D35" s="113">
        <v>0</v>
      </c>
      <c r="E35" s="113">
        <v>200000</v>
      </c>
      <c r="F35" s="113">
        <v>200000</v>
      </c>
    </row>
    <row r="36" spans="1:6" ht="12.75">
      <c r="A36" s="114" t="s">
        <v>226</v>
      </c>
      <c r="B36" s="112" t="s">
        <v>227</v>
      </c>
      <c r="C36" s="113">
        <v>837732</v>
      </c>
      <c r="D36" s="113">
        <v>197974</v>
      </c>
      <c r="E36" s="113">
        <v>330000</v>
      </c>
      <c r="F36" s="113">
        <v>333000</v>
      </c>
    </row>
    <row r="37" spans="1:6" ht="12.75">
      <c r="A37" s="114"/>
      <c r="B37" s="117" t="s">
        <v>228</v>
      </c>
      <c r="C37" s="113">
        <v>124995</v>
      </c>
      <c r="D37" s="113">
        <v>127870</v>
      </c>
      <c r="E37" s="113">
        <v>130000</v>
      </c>
      <c r="F37" s="113">
        <v>133000</v>
      </c>
    </row>
    <row r="38" spans="1:6" ht="12.75">
      <c r="A38" s="114"/>
      <c r="B38" s="112" t="s">
        <v>229</v>
      </c>
      <c r="C38" s="113">
        <v>149373</v>
      </c>
      <c r="D38" s="113">
        <v>0</v>
      </c>
      <c r="E38" s="113">
        <v>512974</v>
      </c>
      <c r="F38" s="113">
        <v>2081552</v>
      </c>
    </row>
    <row r="39" spans="1:6" ht="12.75">
      <c r="A39" s="116" t="s">
        <v>230</v>
      </c>
      <c r="B39" s="108" t="s">
        <v>231</v>
      </c>
      <c r="C39" s="109">
        <f>C40+C41+C42+C43</f>
        <v>606684</v>
      </c>
      <c r="D39" s="109">
        <f>D40+D41+D42+D43+D44</f>
        <v>487838</v>
      </c>
      <c r="E39" s="109">
        <v>387688</v>
      </c>
      <c r="F39" s="109">
        <v>387688</v>
      </c>
    </row>
    <row r="40" spans="1:6" ht="12.75">
      <c r="A40" s="114" t="s">
        <v>232</v>
      </c>
      <c r="B40" s="112" t="s">
        <v>233</v>
      </c>
      <c r="C40" s="113">
        <v>201620</v>
      </c>
      <c r="D40" s="113">
        <v>211000</v>
      </c>
      <c r="E40" s="113">
        <v>193000</v>
      </c>
      <c r="F40" s="113">
        <v>193000</v>
      </c>
    </row>
    <row r="41" spans="1:6" ht="12.75">
      <c r="A41" s="114" t="s">
        <v>234</v>
      </c>
      <c r="B41" s="112" t="s">
        <v>235</v>
      </c>
      <c r="C41" s="113">
        <v>55435</v>
      </c>
      <c r="D41" s="113">
        <v>50000</v>
      </c>
      <c r="E41" s="113">
        <v>50000</v>
      </c>
      <c r="F41" s="113">
        <v>50000</v>
      </c>
    </row>
    <row r="42" spans="1:6" ht="12.75">
      <c r="A42" s="114" t="s">
        <v>236</v>
      </c>
      <c r="B42" s="112" t="s">
        <v>237</v>
      </c>
      <c r="C42" s="113">
        <v>64396</v>
      </c>
      <c r="D42" s="113">
        <v>62000</v>
      </c>
      <c r="E42" s="113">
        <v>62000</v>
      </c>
      <c r="F42" s="113">
        <v>62000</v>
      </c>
    </row>
    <row r="43" spans="1:6" ht="12.75">
      <c r="A43" s="114" t="s">
        <v>238</v>
      </c>
      <c r="B43" s="112" t="s">
        <v>239</v>
      </c>
      <c r="C43" s="113">
        <v>285233</v>
      </c>
      <c r="D43" s="113">
        <v>159838</v>
      </c>
      <c r="E43" s="113">
        <v>77688</v>
      </c>
      <c r="F43" s="113">
        <v>77688</v>
      </c>
    </row>
    <row r="44" spans="1:6" ht="12.75">
      <c r="A44" s="114" t="s">
        <v>240</v>
      </c>
      <c r="B44" s="112" t="s">
        <v>241</v>
      </c>
      <c r="C44" s="113">
        <v>0</v>
      </c>
      <c r="D44" s="113">
        <v>5000</v>
      </c>
      <c r="E44" s="113">
        <v>5000</v>
      </c>
      <c r="F44" s="113">
        <v>5000</v>
      </c>
    </row>
    <row r="45" spans="1:6" ht="12.75">
      <c r="A45" s="116" t="s">
        <v>242</v>
      </c>
      <c r="B45" s="108" t="s">
        <v>243</v>
      </c>
      <c r="C45" s="109">
        <f>C46+C47</f>
        <v>858926</v>
      </c>
      <c r="D45" s="109">
        <f>D46+D47</f>
        <v>795216</v>
      </c>
      <c r="E45" s="109">
        <f>E46+E47</f>
        <v>795216</v>
      </c>
      <c r="F45" s="109">
        <f>F46+F47</f>
        <v>795216</v>
      </c>
    </row>
    <row r="46" spans="1:6" ht="12.75">
      <c r="A46" s="114" t="s">
        <v>244</v>
      </c>
      <c r="B46" s="112" t="s">
        <v>245</v>
      </c>
      <c r="C46" s="113">
        <v>797318</v>
      </c>
      <c r="D46" s="113">
        <v>672000</v>
      </c>
      <c r="E46" s="113">
        <v>672000</v>
      </c>
      <c r="F46" s="113">
        <v>672000</v>
      </c>
    </row>
    <row r="47" spans="1:6" ht="12.75">
      <c r="A47" s="114" t="s">
        <v>246</v>
      </c>
      <c r="B47" s="112" t="s">
        <v>247</v>
      </c>
      <c r="C47" s="113">
        <v>61608</v>
      </c>
      <c r="D47" s="113">
        <v>123216</v>
      </c>
      <c r="E47" s="113">
        <v>123216</v>
      </c>
      <c r="F47" s="113">
        <v>123216</v>
      </c>
    </row>
    <row r="48" spans="1:6" ht="12.75">
      <c r="A48" s="116" t="s">
        <v>248</v>
      </c>
      <c r="B48" s="108" t="s">
        <v>249</v>
      </c>
      <c r="C48" s="109">
        <f>C49+C50+C51+C52+C53</f>
        <v>2286396</v>
      </c>
      <c r="D48" s="109">
        <f>D49+D51+D52+D53</f>
        <v>1764569</v>
      </c>
      <c r="E48" s="109">
        <f>E49+E51+E52+E53</f>
        <v>1645665</v>
      </c>
      <c r="F48" s="109">
        <f>F49+F51+F52+F53</f>
        <v>1659181</v>
      </c>
    </row>
    <row r="49" spans="1:6" ht="12.75">
      <c r="A49" s="114" t="s">
        <v>250</v>
      </c>
      <c r="B49" s="112" t="s">
        <v>251</v>
      </c>
      <c r="C49" s="113">
        <v>1410765</v>
      </c>
      <c r="D49" s="113">
        <v>1295705</v>
      </c>
      <c r="E49" s="113">
        <v>1181076</v>
      </c>
      <c r="F49" s="113">
        <v>1188627</v>
      </c>
    </row>
    <row r="50" spans="1:6" ht="12.75">
      <c r="A50" s="114" t="s">
        <v>252</v>
      </c>
      <c r="B50" s="112" t="s">
        <v>253</v>
      </c>
      <c r="C50" s="113">
        <v>29750</v>
      </c>
      <c r="D50" s="113">
        <v>0</v>
      </c>
      <c r="E50" s="113">
        <v>0</v>
      </c>
      <c r="F50" s="113">
        <v>0</v>
      </c>
    </row>
    <row r="51" spans="1:6" ht="12.75">
      <c r="A51" s="114" t="s">
        <v>254</v>
      </c>
      <c r="B51" s="112" t="s">
        <v>255</v>
      </c>
      <c r="C51" s="121">
        <v>259781</v>
      </c>
      <c r="D51" s="121">
        <v>230289</v>
      </c>
      <c r="E51" s="121">
        <v>235589</v>
      </c>
      <c r="F51" s="113">
        <v>242554</v>
      </c>
    </row>
    <row r="52" spans="1:6" ht="12.75">
      <c r="A52" s="114" t="s">
        <v>256</v>
      </c>
      <c r="B52" s="112" t="s">
        <v>257</v>
      </c>
      <c r="C52" s="121">
        <v>543169</v>
      </c>
      <c r="D52" s="121">
        <v>202575</v>
      </c>
      <c r="E52" s="121">
        <v>192000</v>
      </c>
      <c r="F52" s="113">
        <v>192000</v>
      </c>
    </row>
    <row r="53" spans="1:6" ht="12.75">
      <c r="A53" s="114" t="s">
        <v>258</v>
      </c>
      <c r="B53" s="112" t="s">
        <v>259</v>
      </c>
      <c r="C53" s="121">
        <v>42931</v>
      </c>
      <c r="D53" s="121">
        <v>36000</v>
      </c>
      <c r="E53" s="121">
        <v>37000</v>
      </c>
      <c r="F53" s="113">
        <v>36000</v>
      </c>
    </row>
    <row r="54" spans="1:6" ht="12.75">
      <c r="A54" s="122"/>
      <c r="B54" s="123" t="s">
        <v>260</v>
      </c>
      <c r="C54" s="124">
        <f>C4+C14+C21+C23+C31+C39+C45+C48</f>
        <v>12214604</v>
      </c>
      <c r="D54" s="124">
        <f>D4+D14+D21+D23+D31+D39+D45+D48</f>
        <v>10734883</v>
      </c>
      <c r="E54" s="124">
        <f>E4+E14+E21+E23+E31+E39+E45+E48</f>
        <v>9357000</v>
      </c>
      <c r="F54" s="124">
        <f>F4+F14+F21+F23+F31+F39+F45+F48</f>
        <v>10919337</v>
      </c>
    </row>
    <row r="55" spans="1:6" ht="12.75">
      <c r="A55" s="112" t="s">
        <v>261</v>
      </c>
      <c r="B55" s="112" t="s">
        <v>262</v>
      </c>
      <c r="C55" s="121">
        <v>6968255</v>
      </c>
      <c r="D55" s="121">
        <v>6188211</v>
      </c>
      <c r="E55" s="121">
        <v>6426533</v>
      </c>
      <c r="F55" s="113">
        <v>6212980</v>
      </c>
    </row>
    <row r="56" spans="1:6" ht="12.75">
      <c r="A56" s="125"/>
      <c r="B56" s="123" t="s">
        <v>263</v>
      </c>
      <c r="C56" s="124">
        <f>C54+C55</f>
        <v>19182859</v>
      </c>
      <c r="D56" s="124">
        <f>D54+D55</f>
        <v>16923094</v>
      </c>
      <c r="E56" s="124">
        <f>E54+E55</f>
        <v>15783533</v>
      </c>
      <c r="F56" s="124">
        <f>F54+F55</f>
        <v>17132317</v>
      </c>
    </row>
  </sheetData>
  <mergeCells count="1">
    <mergeCell ref="C2:F2"/>
  </mergeCells>
  <printOptions/>
  <pageMargins left="0.7479166666666667" right="0.5902777777777778" top="0.7875" bottom="0.875" header="0.5118055555555556" footer="0.7083333333333334"/>
  <pageSetup horizontalDpi="300" verticalDpi="300" orientation="portrait" paperSize="9"/>
  <headerFooter alignWithMargins="0">
    <oddFooter>&amp;C&amp;"Times New Roman,obyčejné"&amp;12&amp;P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C15" sqref="C15"/>
    </sheetView>
  </sheetViews>
  <sheetFormatPr defaultColWidth="12.57421875" defaultRowHeight="12.75"/>
  <cols>
    <col min="1" max="1" width="4.421875" style="0" customWidth="1"/>
    <col min="2" max="2" width="52.421875" style="0" customWidth="1"/>
    <col min="3" max="16384" width="11.57421875" style="0" customWidth="1"/>
  </cols>
  <sheetData>
    <row r="3" ht="12.75">
      <c r="F3" t="s">
        <v>0</v>
      </c>
    </row>
    <row r="4" spans="2:6" ht="12.75">
      <c r="B4" s="126" t="s">
        <v>264</v>
      </c>
      <c r="C4" s="127">
        <v>2009</v>
      </c>
      <c r="D4" s="127">
        <v>2010</v>
      </c>
      <c r="E4" s="127">
        <v>2011</v>
      </c>
      <c r="F4" s="127">
        <v>2012</v>
      </c>
    </row>
    <row r="5" spans="2:6" ht="12.75">
      <c r="B5" s="126"/>
      <c r="C5" s="127"/>
      <c r="D5" s="127"/>
      <c r="E5" s="127"/>
      <c r="F5" s="127"/>
    </row>
    <row r="6" spans="2:6" ht="12.75">
      <c r="B6" s="128" t="s">
        <v>265</v>
      </c>
      <c r="C6" s="129"/>
      <c r="D6" s="129"/>
      <c r="E6" s="129"/>
      <c r="F6" s="129"/>
    </row>
    <row r="7" spans="2:6" ht="12.75">
      <c r="B7" s="128" t="s">
        <v>266</v>
      </c>
      <c r="C7" s="129">
        <v>2385650</v>
      </c>
      <c r="D7" s="129">
        <v>2843792</v>
      </c>
      <c r="E7" s="129">
        <v>683000</v>
      </c>
      <c r="F7" s="129">
        <v>592000</v>
      </c>
    </row>
    <row r="8" spans="2:6" ht="12.75">
      <c r="B8" s="128" t="s">
        <v>267</v>
      </c>
      <c r="C8" s="129">
        <v>1995331</v>
      </c>
      <c r="D8" s="129">
        <v>1902165</v>
      </c>
      <c r="E8" s="129">
        <v>2011950</v>
      </c>
      <c r="F8" s="129">
        <v>2019610</v>
      </c>
    </row>
    <row r="9" spans="2:6" ht="12.75">
      <c r="B9" s="128" t="s">
        <v>268</v>
      </c>
      <c r="C9" s="129">
        <v>347213</v>
      </c>
      <c r="D9" s="129">
        <v>314329</v>
      </c>
      <c r="E9" s="129">
        <v>347213</v>
      </c>
      <c r="F9" s="129">
        <v>364574</v>
      </c>
    </row>
    <row r="10" spans="2:6" ht="12.75">
      <c r="B10" s="128" t="s">
        <v>269</v>
      </c>
      <c r="C10" s="129">
        <v>404408</v>
      </c>
      <c r="D10" s="129">
        <v>437000</v>
      </c>
      <c r="E10" s="129">
        <v>451294</v>
      </c>
      <c r="F10" s="129">
        <v>494516</v>
      </c>
    </row>
    <row r="11" spans="2:6" ht="12.75">
      <c r="B11" s="128" t="s">
        <v>270</v>
      </c>
      <c r="C11" s="129">
        <v>3329996</v>
      </c>
      <c r="D11" s="129">
        <v>2189974</v>
      </c>
      <c r="E11" s="129">
        <v>3034974</v>
      </c>
      <c r="F11" s="129">
        <v>4606552</v>
      </c>
    </row>
    <row r="12" spans="2:6" ht="12.75">
      <c r="B12" s="128" t="s">
        <v>271</v>
      </c>
      <c r="C12" s="129">
        <v>606684</v>
      </c>
      <c r="D12" s="129">
        <v>487838</v>
      </c>
      <c r="E12" s="129">
        <v>387688</v>
      </c>
      <c r="F12" s="129">
        <v>387688</v>
      </c>
    </row>
    <row r="13" spans="2:6" ht="12.75">
      <c r="B13" s="128" t="s">
        <v>272</v>
      </c>
      <c r="C13" s="129">
        <v>858926</v>
      </c>
      <c r="D13" s="129">
        <v>795216</v>
      </c>
      <c r="E13" s="129">
        <v>795216</v>
      </c>
      <c r="F13" s="129">
        <v>795216</v>
      </c>
    </row>
    <row r="14" spans="2:6" ht="12.75">
      <c r="B14" s="128" t="s">
        <v>273</v>
      </c>
      <c r="C14" s="129">
        <v>9254651</v>
      </c>
      <c r="D14" s="129">
        <v>7952780</v>
      </c>
      <c r="E14" s="129">
        <v>8072198</v>
      </c>
      <c r="F14" s="129">
        <v>7872161</v>
      </c>
    </row>
    <row r="15" spans="2:6" ht="13.5">
      <c r="B15" s="130" t="s">
        <v>274</v>
      </c>
      <c r="C15" s="131">
        <f>SUM(C7:C14)</f>
        <v>19182859</v>
      </c>
      <c r="D15" s="131">
        <f>SUM(D7:D14)</f>
        <v>16923094</v>
      </c>
      <c r="E15" s="131">
        <f>SUM(E7:E14)</f>
        <v>15783533</v>
      </c>
      <c r="F15" s="131">
        <f>SUM(F7:F14)</f>
        <v>17132317</v>
      </c>
    </row>
  </sheetData>
  <mergeCells count="5">
    <mergeCell ref="B4:B5"/>
    <mergeCell ref="C4:C5"/>
    <mergeCell ref="D4:D5"/>
    <mergeCell ref="E4:E5"/>
    <mergeCell ref="F4:F5"/>
  </mergeCells>
  <printOptions/>
  <pageMargins left="0.7875" right="0.7875" top="0.7875" bottom="0.9541666666666666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106">
      <selection activeCell="A117" sqref="A117"/>
    </sheetView>
  </sheetViews>
  <sheetFormatPr defaultColWidth="12.57421875" defaultRowHeight="12.75"/>
  <cols>
    <col min="1" max="3" width="11.57421875" style="0" customWidth="1"/>
    <col min="4" max="4" width="43.00390625" style="0" customWidth="1"/>
    <col min="5" max="16384" width="11.57421875" style="0" customWidth="1"/>
  </cols>
  <sheetData>
    <row r="1" spans="1:8" ht="15">
      <c r="A1" s="132" t="s">
        <v>275</v>
      </c>
      <c r="B1" s="133"/>
      <c r="C1" s="134"/>
      <c r="D1" s="134"/>
      <c r="E1" s="134"/>
      <c r="F1" s="133"/>
      <c r="G1" s="133"/>
      <c r="H1" s="133"/>
    </row>
    <row r="2" spans="1:8" ht="12.75">
      <c r="A2" s="135"/>
      <c r="B2" s="133"/>
      <c r="C2" s="133"/>
      <c r="D2" s="133"/>
      <c r="E2" s="133"/>
      <c r="F2" s="133"/>
      <c r="G2" s="133"/>
      <c r="H2" s="133"/>
    </row>
    <row r="3" spans="1:8" ht="12.75">
      <c r="A3" s="136"/>
      <c r="B3" s="136"/>
      <c r="C3" s="136"/>
      <c r="D3" s="136"/>
      <c r="E3" s="136"/>
      <c r="H3" s="137" t="s">
        <v>276</v>
      </c>
    </row>
    <row r="4" spans="1:8" ht="12.75">
      <c r="A4" s="138"/>
      <c r="B4" s="138"/>
      <c r="C4" s="139"/>
      <c r="D4" s="140" t="s">
        <v>277</v>
      </c>
      <c r="E4" s="141" t="s">
        <v>278</v>
      </c>
      <c r="F4" s="141"/>
      <c r="G4" s="141"/>
      <c r="H4" s="141"/>
    </row>
    <row r="5" spans="1:8" ht="12.75">
      <c r="A5" s="142" t="s">
        <v>279</v>
      </c>
      <c r="B5" s="143" t="s">
        <v>280</v>
      </c>
      <c r="C5" s="144" t="s">
        <v>131</v>
      </c>
      <c r="D5" s="145" t="s">
        <v>281</v>
      </c>
      <c r="E5" s="146">
        <v>2009</v>
      </c>
      <c r="F5" s="146">
        <v>2010</v>
      </c>
      <c r="G5" s="146">
        <v>2011</v>
      </c>
      <c r="H5" s="146">
        <v>2012</v>
      </c>
    </row>
    <row r="6" spans="1:8" ht="12.75">
      <c r="A6" s="142"/>
      <c r="B6" s="147" t="s">
        <v>282</v>
      </c>
      <c r="C6" s="148"/>
      <c r="D6" s="149" t="s">
        <v>283</v>
      </c>
      <c r="E6" s="146"/>
      <c r="F6" s="146"/>
      <c r="G6" s="146"/>
      <c r="H6" s="146"/>
    </row>
    <row r="7" spans="1:8" ht="12.75">
      <c r="A7" s="150" t="s">
        <v>284</v>
      </c>
      <c r="B7" s="151"/>
      <c r="C7" s="152"/>
      <c r="D7" s="153"/>
      <c r="E7" s="154">
        <f>SUM(E8+E19+E26+E92+E110+E116)</f>
        <v>2385650</v>
      </c>
      <c r="F7" s="154">
        <f>SUM(F116+F110+F92+F26+F19+F8)</f>
        <v>2843792</v>
      </c>
      <c r="G7" s="155">
        <f>SUM(G8+G19+G26+G92+G110+G116)</f>
        <v>683000</v>
      </c>
      <c r="H7" s="156">
        <f>SUM(H8+H19+H26+H92+H110+H116)</f>
        <v>592000</v>
      </c>
    </row>
    <row r="8" spans="1:8" ht="12.75">
      <c r="A8" s="157" t="s">
        <v>173</v>
      </c>
      <c r="B8" s="158" t="s">
        <v>285</v>
      </c>
      <c r="C8" s="158"/>
      <c r="D8" s="158"/>
      <c r="E8" s="159">
        <f>SUM(E16,E10)</f>
        <v>116340</v>
      </c>
      <c r="F8" s="159">
        <f>SUM(F16+F10)</f>
        <v>28694</v>
      </c>
      <c r="G8" s="160">
        <f>G16+G10</f>
        <v>30000</v>
      </c>
      <c r="H8" s="160">
        <f>H16+H10</f>
        <v>33000</v>
      </c>
    </row>
    <row r="9" spans="1:8" ht="12.75">
      <c r="A9" s="161"/>
      <c r="B9" s="162" t="s">
        <v>286</v>
      </c>
      <c r="C9" s="162" t="s">
        <v>287</v>
      </c>
      <c r="D9" s="162"/>
      <c r="E9" s="163"/>
      <c r="F9" s="163"/>
      <c r="G9" s="164"/>
      <c r="H9" s="164"/>
    </row>
    <row r="10" spans="1:8" ht="12.75">
      <c r="A10" s="161"/>
      <c r="B10" s="165"/>
      <c r="C10" s="166" t="s">
        <v>288</v>
      </c>
      <c r="D10" s="167" t="s">
        <v>5</v>
      </c>
      <c r="E10" s="168">
        <f>SUM(E11)</f>
        <v>996</v>
      </c>
      <c r="F10" s="168">
        <f>SUM(F11)</f>
        <v>350</v>
      </c>
      <c r="G10" s="169">
        <f>SUM(G11)</f>
        <v>500</v>
      </c>
      <c r="H10" s="169">
        <f>SUM(H11)</f>
        <v>500</v>
      </c>
    </row>
    <row r="11" spans="1:8" ht="12.75">
      <c r="A11" s="161"/>
      <c r="B11" s="165"/>
      <c r="C11" s="170" t="s">
        <v>289</v>
      </c>
      <c r="D11" s="171" t="s">
        <v>290</v>
      </c>
      <c r="E11" s="172">
        <f>SUM(E12,E13,E14)</f>
        <v>996</v>
      </c>
      <c r="F11" s="172">
        <f>SUM(F12,F13,F14)</f>
        <v>350</v>
      </c>
      <c r="G11" s="135">
        <v>500</v>
      </c>
      <c r="H11" s="173">
        <v>500</v>
      </c>
    </row>
    <row r="12" spans="1:8" ht="12.75">
      <c r="A12" s="161"/>
      <c r="B12" s="165"/>
      <c r="C12" s="174"/>
      <c r="D12" s="175" t="s">
        <v>291</v>
      </c>
      <c r="E12" s="176">
        <v>664</v>
      </c>
      <c r="F12" s="176">
        <v>150</v>
      </c>
      <c r="G12" s="177"/>
      <c r="H12" s="177"/>
    </row>
    <row r="13" spans="1:8" ht="12.75">
      <c r="A13" s="161"/>
      <c r="B13" s="165"/>
      <c r="C13" s="174"/>
      <c r="D13" s="175" t="s">
        <v>292</v>
      </c>
      <c r="E13" s="176">
        <v>166</v>
      </c>
      <c r="F13" s="176">
        <v>100</v>
      </c>
      <c r="G13" s="177"/>
      <c r="H13" s="177"/>
    </row>
    <row r="14" spans="1:8" ht="12.75">
      <c r="A14" s="161"/>
      <c r="B14" s="165"/>
      <c r="C14" s="174"/>
      <c r="D14" s="178" t="s">
        <v>293</v>
      </c>
      <c r="E14" s="176">
        <v>166</v>
      </c>
      <c r="F14" s="176">
        <v>100</v>
      </c>
      <c r="G14" s="177"/>
      <c r="H14" s="177"/>
    </row>
    <row r="15" spans="1:8" ht="12.75">
      <c r="A15" s="161"/>
      <c r="B15" s="179" t="s">
        <v>294</v>
      </c>
      <c r="C15" s="180" t="s">
        <v>295</v>
      </c>
      <c r="D15" s="180"/>
      <c r="E15" s="181"/>
      <c r="F15" s="181"/>
      <c r="G15" s="164"/>
      <c r="H15" s="164"/>
    </row>
    <row r="16" spans="1:8" ht="12.75">
      <c r="A16" s="161"/>
      <c r="B16" s="165"/>
      <c r="C16" s="182">
        <v>700</v>
      </c>
      <c r="D16" s="167" t="s">
        <v>17</v>
      </c>
      <c r="E16" s="168">
        <f>SUM(E17)</f>
        <v>115344</v>
      </c>
      <c r="F16" s="168">
        <f>SUM(F17)</f>
        <v>28344</v>
      </c>
      <c r="G16" s="183">
        <f>SUM(G17)</f>
        <v>29500</v>
      </c>
      <c r="H16" s="169">
        <f>SUM(H17)</f>
        <v>32500</v>
      </c>
    </row>
    <row r="17" spans="1:8" ht="12.75">
      <c r="A17" s="161"/>
      <c r="B17" s="165"/>
      <c r="C17" s="184">
        <v>710</v>
      </c>
      <c r="D17" s="185" t="s">
        <v>296</v>
      </c>
      <c r="E17" s="172">
        <f>SUM(E18)</f>
        <v>115344</v>
      </c>
      <c r="F17" s="173">
        <f>SUM(F18)</f>
        <v>28344</v>
      </c>
      <c r="G17" s="186">
        <v>29500</v>
      </c>
      <c r="H17" s="173">
        <v>32500</v>
      </c>
    </row>
    <row r="18" spans="1:8" ht="12.75">
      <c r="A18" s="161"/>
      <c r="B18" s="165"/>
      <c r="C18" s="184"/>
      <c r="D18" s="187" t="s">
        <v>297</v>
      </c>
      <c r="E18" s="176">
        <v>115344</v>
      </c>
      <c r="F18" s="177">
        <v>28344</v>
      </c>
      <c r="G18" s="177"/>
      <c r="H18" s="177"/>
    </row>
    <row r="19" spans="1:8" ht="12.75">
      <c r="A19" s="157" t="s">
        <v>175</v>
      </c>
      <c r="B19" s="158" t="s">
        <v>298</v>
      </c>
      <c r="C19" s="158"/>
      <c r="D19" s="158"/>
      <c r="E19" s="159">
        <f>SUM(E21)</f>
        <v>1660</v>
      </c>
      <c r="F19" s="159">
        <f>SUM(F21)</f>
        <v>3500</v>
      </c>
      <c r="G19" s="160">
        <f>SUM(G21)</f>
        <v>4000</v>
      </c>
      <c r="H19" s="160">
        <f>SUM(H21)</f>
        <v>5000</v>
      </c>
    </row>
    <row r="20" spans="1:8" ht="12.75">
      <c r="A20" s="161"/>
      <c r="B20" s="188" t="s">
        <v>286</v>
      </c>
      <c r="C20" s="162" t="s">
        <v>287</v>
      </c>
      <c r="D20" s="162"/>
      <c r="E20" s="189"/>
      <c r="F20" s="189"/>
      <c r="G20" s="164"/>
      <c r="H20" s="164"/>
    </row>
    <row r="21" spans="1:8" ht="12.75">
      <c r="A21" s="161"/>
      <c r="B21" s="171"/>
      <c r="C21" s="166" t="s">
        <v>288</v>
      </c>
      <c r="D21" s="167" t="s">
        <v>5</v>
      </c>
      <c r="E21" s="168">
        <f>SUM(E22)</f>
        <v>1660</v>
      </c>
      <c r="F21" s="168">
        <f>F22</f>
        <v>3500</v>
      </c>
      <c r="G21" s="169">
        <f>G22</f>
        <v>4000</v>
      </c>
      <c r="H21" s="169">
        <f>H22</f>
        <v>5000</v>
      </c>
    </row>
    <row r="22" spans="1:8" ht="12.75">
      <c r="A22" s="161"/>
      <c r="B22" s="171"/>
      <c r="C22" s="170" t="s">
        <v>289</v>
      </c>
      <c r="D22" s="171" t="s">
        <v>290</v>
      </c>
      <c r="E22" s="172">
        <f>SUM(E25,E24,E23)</f>
        <v>1660</v>
      </c>
      <c r="F22" s="172">
        <f>SUM(F25,F24,F23)</f>
        <v>3500</v>
      </c>
      <c r="G22" s="173">
        <v>4000</v>
      </c>
      <c r="H22" s="173">
        <v>5000</v>
      </c>
    </row>
    <row r="23" spans="1:8" ht="12.75">
      <c r="A23" s="161"/>
      <c r="B23" s="171"/>
      <c r="C23" s="170"/>
      <c r="D23" s="190" t="s">
        <v>299</v>
      </c>
      <c r="E23" s="176">
        <v>996</v>
      </c>
      <c r="F23" s="176">
        <v>500</v>
      </c>
      <c r="G23" s="177"/>
      <c r="H23" s="177"/>
    </row>
    <row r="24" spans="1:8" ht="12.75">
      <c r="A24" s="161"/>
      <c r="B24" s="171"/>
      <c r="C24" s="170"/>
      <c r="D24" s="190" t="s">
        <v>300</v>
      </c>
      <c r="E24" s="176">
        <v>0</v>
      </c>
      <c r="F24" s="176">
        <v>2500</v>
      </c>
      <c r="G24" s="177"/>
      <c r="H24" s="177"/>
    </row>
    <row r="25" spans="1:8" ht="12.75">
      <c r="A25" s="161"/>
      <c r="B25" s="171"/>
      <c r="C25" s="170"/>
      <c r="D25" s="190" t="s">
        <v>301</v>
      </c>
      <c r="E25" s="176">
        <v>664</v>
      </c>
      <c r="F25" s="176">
        <v>500</v>
      </c>
      <c r="G25" s="177"/>
      <c r="H25" s="177"/>
    </row>
    <row r="26" spans="1:8" ht="12.75">
      <c r="A26" s="157" t="s">
        <v>177</v>
      </c>
      <c r="B26" s="158" t="s">
        <v>302</v>
      </c>
      <c r="C26" s="158"/>
      <c r="D26" s="158"/>
      <c r="E26" s="159">
        <f>E75+E66+E49+E40+E28</f>
        <v>756281</v>
      </c>
      <c r="F26" s="159">
        <f>SUM(F75+F66+F49+F40+F35+F33+F28)</f>
        <v>2219375</v>
      </c>
      <c r="G26" s="160">
        <f>SUM(G90+G87+G66+G49+G46+G40+G35+G28)</f>
        <v>500000</v>
      </c>
      <c r="H26" s="160">
        <f>SUM(H90+H87+H66+H46+H40+H35+H28)</f>
        <v>400000</v>
      </c>
    </row>
    <row r="27" spans="1:8" ht="12.75">
      <c r="A27" s="161"/>
      <c r="B27" s="188" t="s">
        <v>286</v>
      </c>
      <c r="C27" s="162" t="s">
        <v>287</v>
      </c>
      <c r="D27" s="162"/>
      <c r="E27" s="189"/>
      <c r="F27" s="189"/>
      <c r="G27" s="164"/>
      <c r="H27" s="164"/>
    </row>
    <row r="28" spans="1:8" ht="12.75">
      <c r="A28" s="161"/>
      <c r="B28" s="191"/>
      <c r="C28" s="166" t="s">
        <v>288</v>
      </c>
      <c r="D28" s="167" t="s">
        <v>5</v>
      </c>
      <c r="E28" s="168">
        <f>SUM(E29)</f>
        <v>1454</v>
      </c>
      <c r="F28" s="168">
        <f>SUM(F29)</f>
        <v>3500</v>
      </c>
      <c r="G28" s="169">
        <f>G29</f>
        <v>9000</v>
      </c>
      <c r="H28" s="169">
        <f>H29</f>
        <v>9000</v>
      </c>
    </row>
    <row r="29" spans="1:8" ht="12.75">
      <c r="A29" s="161"/>
      <c r="B29" s="191"/>
      <c r="C29" s="170" t="s">
        <v>289</v>
      </c>
      <c r="D29" s="171" t="s">
        <v>290</v>
      </c>
      <c r="E29" s="172">
        <f>SUM(E31,E30)</f>
        <v>1454</v>
      </c>
      <c r="F29" s="172">
        <f>SUM(F31,F30)</f>
        <v>3500</v>
      </c>
      <c r="G29" s="186">
        <v>9000</v>
      </c>
      <c r="H29" s="173">
        <v>9000</v>
      </c>
    </row>
    <row r="30" spans="1:8" ht="12.75">
      <c r="A30" s="161"/>
      <c r="B30" s="191"/>
      <c r="C30" s="170"/>
      <c r="D30" s="175" t="s">
        <v>303</v>
      </c>
      <c r="E30" s="176">
        <v>996</v>
      </c>
      <c r="F30" s="176">
        <v>1000</v>
      </c>
      <c r="G30" s="177"/>
      <c r="H30" s="177"/>
    </row>
    <row r="31" spans="1:8" ht="12.75">
      <c r="A31" s="161"/>
      <c r="B31" s="191"/>
      <c r="C31" s="170"/>
      <c r="D31" s="178" t="s">
        <v>304</v>
      </c>
      <c r="E31" s="176">
        <v>458</v>
      </c>
      <c r="F31" s="176">
        <v>2500</v>
      </c>
      <c r="G31" s="177"/>
      <c r="H31" s="177"/>
    </row>
    <row r="32" spans="1:8" ht="12.75">
      <c r="A32" s="161"/>
      <c r="B32" s="179" t="s">
        <v>294</v>
      </c>
      <c r="C32" s="180" t="s">
        <v>305</v>
      </c>
      <c r="D32" s="180"/>
      <c r="E32" s="189"/>
      <c r="F32" s="189"/>
      <c r="G32" s="164"/>
      <c r="H32" s="164"/>
    </row>
    <row r="33" spans="1:8" ht="12.75">
      <c r="A33" s="161"/>
      <c r="B33" s="192"/>
      <c r="C33" s="166" t="s">
        <v>288</v>
      </c>
      <c r="D33" s="167" t="s">
        <v>5</v>
      </c>
      <c r="E33" s="168"/>
      <c r="F33" s="168">
        <f>SUM(F34)</f>
        <v>2966</v>
      </c>
      <c r="G33" s="193"/>
      <c r="H33" s="193"/>
    </row>
    <row r="34" spans="1:8" ht="12.75">
      <c r="A34" s="161"/>
      <c r="B34" s="192"/>
      <c r="C34" s="194"/>
      <c r="D34" s="195" t="s">
        <v>299</v>
      </c>
      <c r="E34" s="172"/>
      <c r="F34" s="176">
        <v>2966</v>
      </c>
      <c r="G34" s="196"/>
      <c r="H34" s="196"/>
    </row>
    <row r="35" spans="1:8" ht="12.75">
      <c r="A35" s="161"/>
      <c r="B35" s="192"/>
      <c r="C35" s="182">
        <v>700</v>
      </c>
      <c r="D35" s="167" t="s">
        <v>17</v>
      </c>
      <c r="E35" s="197"/>
      <c r="F35" s="168">
        <f>SUM(F36)</f>
        <v>131285</v>
      </c>
      <c r="G35" s="169">
        <f>G36</f>
        <v>98300</v>
      </c>
      <c r="H35" s="169">
        <f>H36</f>
        <v>6000</v>
      </c>
    </row>
    <row r="36" spans="1:8" ht="12.75">
      <c r="A36" s="161"/>
      <c r="B36" s="191"/>
      <c r="C36" s="198">
        <v>710</v>
      </c>
      <c r="D36" s="194" t="s">
        <v>296</v>
      </c>
      <c r="E36" s="199"/>
      <c r="F36" s="173">
        <f>SUM(F38,F37)</f>
        <v>131285</v>
      </c>
      <c r="G36" s="173">
        <v>98300</v>
      </c>
      <c r="H36" s="173">
        <v>6000</v>
      </c>
    </row>
    <row r="37" spans="1:8" ht="12.75">
      <c r="A37" s="161"/>
      <c r="B37" s="191"/>
      <c r="C37" s="199"/>
      <c r="D37" s="175" t="s">
        <v>297</v>
      </c>
      <c r="E37" s="199"/>
      <c r="F37" s="176">
        <v>1056</v>
      </c>
      <c r="G37" s="177"/>
      <c r="H37" s="177"/>
    </row>
    <row r="38" spans="1:8" ht="12.75">
      <c r="A38" s="161"/>
      <c r="B38" s="191"/>
      <c r="C38" s="199"/>
      <c r="D38" s="200" t="s">
        <v>306</v>
      </c>
      <c r="E38" s="199"/>
      <c r="F38" s="176">
        <v>130229</v>
      </c>
      <c r="G38" s="177"/>
      <c r="H38" s="177"/>
    </row>
    <row r="39" spans="1:8" ht="12.75">
      <c r="A39" s="161"/>
      <c r="B39" s="179" t="s">
        <v>307</v>
      </c>
      <c r="C39" s="179" t="s">
        <v>308</v>
      </c>
      <c r="D39" s="179"/>
      <c r="E39" s="181"/>
      <c r="F39" s="181"/>
      <c r="G39" s="164"/>
      <c r="H39" s="164"/>
    </row>
    <row r="40" spans="1:8" ht="12.75">
      <c r="A40" s="161"/>
      <c r="B40" s="170"/>
      <c r="C40" s="182">
        <v>700</v>
      </c>
      <c r="D40" s="167" t="s">
        <v>17</v>
      </c>
      <c r="E40" s="168">
        <f>SUM(E41)</f>
        <v>41656</v>
      </c>
      <c r="F40" s="168">
        <f>SUM(F41)</f>
        <v>115952</v>
      </c>
      <c r="G40" s="169">
        <f>G41</f>
        <v>150000</v>
      </c>
      <c r="H40" s="169">
        <f>H41</f>
        <v>150000</v>
      </c>
    </row>
    <row r="41" spans="1:8" ht="12.75">
      <c r="A41" s="161"/>
      <c r="B41" s="170"/>
      <c r="C41" s="198">
        <v>710</v>
      </c>
      <c r="D41" s="194" t="s">
        <v>296</v>
      </c>
      <c r="E41" s="201">
        <f>SUM(E44,E43)</f>
        <v>41656</v>
      </c>
      <c r="F41" s="201">
        <f>SUM(F42:F44)</f>
        <v>115952</v>
      </c>
      <c r="G41" s="173">
        <v>150000</v>
      </c>
      <c r="H41" s="173">
        <v>150000</v>
      </c>
    </row>
    <row r="42" spans="1:8" ht="12.75">
      <c r="A42" s="161"/>
      <c r="B42" s="170"/>
      <c r="C42" s="198"/>
      <c r="D42" s="200" t="s">
        <v>309</v>
      </c>
      <c r="E42" s="201"/>
      <c r="F42" s="202">
        <v>14309</v>
      </c>
      <c r="G42" s="173"/>
      <c r="H42" s="173"/>
    </row>
    <row r="43" spans="1:8" ht="12.75">
      <c r="A43" s="161"/>
      <c r="B43" s="170"/>
      <c r="C43" s="198"/>
      <c r="D43" s="175" t="s">
        <v>310</v>
      </c>
      <c r="E43" s="176">
        <v>2055</v>
      </c>
      <c r="F43" s="176">
        <v>101643</v>
      </c>
      <c r="G43" s="177"/>
      <c r="H43" s="177"/>
    </row>
    <row r="44" spans="1:8" ht="12.75">
      <c r="A44" s="161"/>
      <c r="B44" s="170"/>
      <c r="C44" s="198"/>
      <c r="D44" s="200" t="s">
        <v>306</v>
      </c>
      <c r="E44" s="176">
        <v>39601</v>
      </c>
      <c r="G44" s="177"/>
      <c r="H44" s="177"/>
    </row>
    <row r="45" spans="1:8" ht="12.75">
      <c r="A45" s="161"/>
      <c r="B45" s="179" t="s">
        <v>311</v>
      </c>
      <c r="C45" s="188" t="s">
        <v>312</v>
      </c>
      <c r="D45" s="188"/>
      <c r="E45" s="181"/>
      <c r="F45" s="181"/>
      <c r="G45" s="164"/>
      <c r="H45" s="164"/>
    </row>
    <row r="46" spans="1:8" ht="12.75">
      <c r="A46" s="161"/>
      <c r="B46" s="170"/>
      <c r="C46" s="182">
        <v>700</v>
      </c>
      <c r="D46" s="167" t="s">
        <v>17</v>
      </c>
      <c r="E46" s="203"/>
      <c r="F46" s="203"/>
      <c r="G46" s="169">
        <f>G47</f>
        <v>50000</v>
      </c>
      <c r="H46" s="169">
        <f>H47</f>
        <v>50000</v>
      </c>
    </row>
    <row r="47" spans="1:8" ht="12.75">
      <c r="A47" s="161"/>
      <c r="B47" s="170"/>
      <c r="C47" s="198">
        <v>710</v>
      </c>
      <c r="D47" s="194" t="s">
        <v>296</v>
      </c>
      <c r="E47" s="176"/>
      <c r="F47" s="176"/>
      <c r="G47" s="173">
        <v>50000</v>
      </c>
      <c r="H47" s="173">
        <v>50000</v>
      </c>
    </row>
    <row r="48" spans="1:8" ht="12.75">
      <c r="A48" s="161"/>
      <c r="B48" s="179" t="s">
        <v>313</v>
      </c>
      <c r="C48" s="188" t="s">
        <v>314</v>
      </c>
      <c r="D48" s="188"/>
      <c r="E48" s="181"/>
      <c r="F48" s="181"/>
      <c r="G48" s="164"/>
      <c r="H48" s="164"/>
    </row>
    <row r="49" spans="1:8" ht="12.75">
      <c r="A49" s="161"/>
      <c r="B49" s="170"/>
      <c r="C49" s="182">
        <v>600</v>
      </c>
      <c r="D49" s="167" t="s">
        <v>5</v>
      </c>
      <c r="E49" s="168">
        <f>E52</f>
        <v>8182</v>
      </c>
      <c r="F49" s="168">
        <f>SUM(F50:F52)</f>
        <v>187549</v>
      </c>
      <c r="G49" s="169">
        <f>G52</f>
        <v>7700</v>
      </c>
      <c r="H49" s="193"/>
    </row>
    <row r="50" spans="1:8" ht="12.75">
      <c r="A50" s="161"/>
      <c r="B50" s="170"/>
      <c r="C50" s="191">
        <v>610</v>
      </c>
      <c r="D50" s="135" t="s">
        <v>315</v>
      </c>
      <c r="E50" s="204"/>
      <c r="F50" s="204">
        <v>19068</v>
      </c>
      <c r="G50" s="205"/>
      <c r="H50" s="205"/>
    </row>
    <row r="51" spans="1:8" ht="12.75">
      <c r="A51" s="161"/>
      <c r="B51" s="170"/>
      <c r="C51" s="191">
        <v>620</v>
      </c>
      <c r="D51" s="171" t="s">
        <v>316</v>
      </c>
      <c r="E51" s="204"/>
      <c r="F51" s="204">
        <v>10268</v>
      </c>
      <c r="G51" s="205"/>
      <c r="H51" s="205"/>
    </row>
    <row r="52" spans="1:8" ht="12.75">
      <c r="A52" s="161"/>
      <c r="B52" s="170"/>
      <c r="C52" s="170" t="s">
        <v>289</v>
      </c>
      <c r="D52" s="171" t="s">
        <v>290</v>
      </c>
      <c r="E52" s="204">
        <f>SUM(E53:E65)</f>
        <v>8182</v>
      </c>
      <c r="F52" s="204">
        <f>SUM(F53:F65)</f>
        <v>158213</v>
      </c>
      <c r="G52" s="205">
        <v>7700</v>
      </c>
      <c r="H52" s="206"/>
    </row>
    <row r="53" spans="1:8" ht="12.75">
      <c r="A53" s="161"/>
      <c r="B53" s="170"/>
      <c r="C53" s="170"/>
      <c r="D53" s="195" t="s">
        <v>317</v>
      </c>
      <c r="E53" s="204"/>
      <c r="F53" s="207">
        <v>232</v>
      </c>
      <c r="G53" s="206"/>
      <c r="H53" s="206"/>
    </row>
    <row r="54" spans="1:8" ht="12.75">
      <c r="A54" s="161"/>
      <c r="B54" s="170"/>
      <c r="C54" s="170"/>
      <c r="D54" s="195" t="s">
        <v>318</v>
      </c>
      <c r="E54" s="204"/>
      <c r="F54" s="207">
        <v>170</v>
      </c>
      <c r="G54" s="206"/>
      <c r="H54" s="206"/>
    </row>
    <row r="55" spans="1:8" ht="12.75">
      <c r="A55" s="161"/>
      <c r="B55" s="170"/>
      <c r="C55" s="170"/>
      <c r="D55" s="208" t="s">
        <v>319</v>
      </c>
      <c r="E55" s="207"/>
      <c r="F55" s="207">
        <v>8495</v>
      </c>
      <c r="G55" s="206"/>
      <c r="H55" s="206"/>
    </row>
    <row r="56" spans="1:8" ht="12.75">
      <c r="A56" s="161"/>
      <c r="B56" s="170"/>
      <c r="C56" s="170"/>
      <c r="D56" s="195" t="s">
        <v>320</v>
      </c>
      <c r="E56" s="207"/>
      <c r="F56" s="207">
        <v>21459</v>
      </c>
      <c r="G56" s="206"/>
      <c r="H56" s="206"/>
    </row>
    <row r="57" spans="1:8" ht="12.75">
      <c r="A57" s="161"/>
      <c r="B57" s="170"/>
      <c r="C57" s="170"/>
      <c r="D57" s="195" t="s">
        <v>321</v>
      </c>
      <c r="E57" s="204"/>
      <c r="F57" s="207">
        <v>1328</v>
      </c>
      <c r="G57" s="206"/>
      <c r="H57" s="206"/>
    </row>
    <row r="58" spans="1:8" ht="12.75">
      <c r="A58" s="161"/>
      <c r="B58" s="170"/>
      <c r="C58" s="170"/>
      <c r="D58" s="195" t="s">
        <v>322</v>
      </c>
      <c r="F58" s="207">
        <v>64854</v>
      </c>
      <c r="G58" s="209"/>
      <c r="H58" s="209"/>
    </row>
    <row r="59" spans="1:8" ht="12.75">
      <c r="A59" s="161"/>
      <c r="B59" s="170"/>
      <c r="C59" s="170"/>
      <c r="D59" s="190" t="s">
        <v>323</v>
      </c>
      <c r="E59" s="207"/>
      <c r="F59" s="177">
        <v>3923</v>
      </c>
      <c r="G59" s="206"/>
      <c r="H59" s="206"/>
    </row>
    <row r="60" spans="1:8" ht="12.75">
      <c r="A60" s="161"/>
      <c r="B60" s="170"/>
      <c r="C60" s="170"/>
      <c r="D60" s="190" t="s">
        <v>324</v>
      </c>
      <c r="E60" s="207"/>
      <c r="F60" s="177">
        <v>1992</v>
      </c>
      <c r="G60" s="206"/>
      <c r="H60" s="206"/>
    </row>
    <row r="61" spans="1:8" ht="12.75">
      <c r="A61" s="161"/>
      <c r="B61" s="170"/>
      <c r="C61" s="170"/>
      <c r="D61" s="190" t="s">
        <v>303</v>
      </c>
      <c r="E61" s="207"/>
      <c r="F61" s="177">
        <v>2126</v>
      </c>
      <c r="G61" s="206"/>
      <c r="H61" s="206"/>
    </row>
    <row r="62" spans="1:8" ht="12.75">
      <c r="A62" s="161"/>
      <c r="B62" s="170"/>
      <c r="C62" s="170"/>
      <c r="D62" s="190" t="s">
        <v>304</v>
      </c>
      <c r="E62" s="207"/>
      <c r="F62" s="177">
        <v>8948</v>
      </c>
      <c r="G62" s="206"/>
      <c r="H62" s="206"/>
    </row>
    <row r="63" spans="1:8" ht="12.75">
      <c r="A63" s="161"/>
      <c r="B63" s="170"/>
      <c r="C63" s="170"/>
      <c r="D63" s="195" t="s">
        <v>299</v>
      </c>
      <c r="E63" s="207">
        <v>8182</v>
      </c>
      <c r="F63" s="207">
        <v>26094</v>
      </c>
      <c r="G63" s="206"/>
      <c r="H63" s="206"/>
    </row>
    <row r="64" spans="1:8" ht="12.75">
      <c r="A64" s="161"/>
      <c r="B64" s="170"/>
      <c r="C64" s="170"/>
      <c r="D64" s="190" t="s">
        <v>325</v>
      </c>
      <c r="E64" s="199"/>
      <c r="F64" s="177">
        <v>332</v>
      </c>
      <c r="G64" s="206"/>
      <c r="H64" s="206"/>
    </row>
    <row r="65" spans="1:8" ht="12.75">
      <c r="A65" s="161"/>
      <c r="B65" s="170"/>
      <c r="C65" s="170"/>
      <c r="D65" s="190" t="s">
        <v>326</v>
      </c>
      <c r="E65" s="199"/>
      <c r="F65" s="177">
        <v>18260</v>
      </c>
      <c r="G65" s="206"/>
      <c r="H65" s="206"/>
    </row>
    <row r="66" spans="1:8" ht="12.75">
      <c r="A66" s="161"/>
      <c r="B66" s="170"/>
      <c r="C66" s="182">
        <v>700</v>
      </c>
      <c r="D66" s="167" t="s">
        <v>17</v>
      </c>
      <c r="E66" s="183">
        <f>SUM(E67)</f>
        <v>613064</v>
      </c>
      <c r="F66" s="183">
        <f>SUM(F67)</f>
        <v>1677544</v>
      </c>
      <c r="G66" s="169">
        <f>G67</f>
        <v>100000</v>
      </c>
      <c r="H66" s="169">
        <f>H67</f>
        <v>100000</v>
      </c>
    </row>
    <row r="67" spans="1:8" ht="12.75">
      <c r="A67" s="161"/>
      <c r="B67" s="170"/>
      <c r="C67" s="198">
        <v>710</v>
      </c>
      <c r="D67" s="194" t="s">
        <v>296</v>
      </c>
      <c r="E67" s="201">
        <f>SUM(E73,E72)</f>
        <v>613064</v>
      </c>
      <c r="F67" s="201">
        <f>SUM(F68:F73)</f>
        <v>1677544</v>
      </c>
      <c r="G67" s="173">
        <v>100000</v>
      </c>
      <c r="H67" s="173">
        <v>100000</v>
      </c>
    </row>
    <row r="68" spans="1:8" ht="12.75">
      <c r="A68" s="161"/>
      <c r="B68" s="170"/>
      <c r="C68" s="198"/>
      <c r="D68" s="200" t="s">
        <v>327</v>
      </c>
      <c r="E68" s="201"/>
      <c r="F68" s="202">
        <v>152</v>
      </c>
      <c r="G68" s="173"/>
      <c r="H68" s="173"/>
    </row>
    <row r="69" spans="1:8" ht="12.75">
      <c r="A69" s="161"/>
      <c r="B69" s="170"/>
      <c r="C69" s="198"/>
      <c r="D69" s="175" t="s">
        <v>328</v>
      </c>
      <c r="E69" s="202"/>
      <c r="F69" s="202">
        <v>31068</v>
      </c>
      <c r="G69" s="177"/>
      <c r="H69" s="177"/>
    </row>
    <row r="70" spans="1:8" ht="12.75">
      <c r="A70" s="161"/>
      <c r="B70" s="170"/>
      <c r="C70" s="198"/>
      <c r="D70" s="175" t="s">
        <v>329</v>
      </c>
      <c r="E70" s="202"/>
      <c r="F70" s="202">
        <v>1666</v>
      </c>
      <c r="G70" s="177"/>
      <c r="H70" s="177"/>
    </row>
    <row r="71" spans="1:8" ht="12.75">
      <c r="A71" s="89"/>
      <c r="B71" s="170"/>
      <c r="C71" s="198"/>
      <c r="D71" s="175" t="s">
        <v>309</v>
      </c>
      <c r="E71" s="202"/>
      <c r="F71" s="202">
        <v>72743</v>
      </c>
      <c r="G71" s="177"/>
      <c r="H71" s="177"/>
    </row>
    <row r="72" spans="1:8" ht="12.75">
      <c r="A72" s="89"/>
      <c r="B72" s="170"/>
      <c r="C72" s="198"/>
      <c r="D72" s="200" t="s">
        <v>297</v>
      </c>
      <c r="E72" s="202">
        <v>9834</v>
      </c>
      <c r="F72" s="202">
        <v>2715</v>
      </c>
      <c r="G72" s="177"/>
      <c r="H72" s="177"/>
    </row>
    <row r="73" spans="1:8" ht="12.75">
      <c r="A73" s="89"/>
      <c r="B73" s="170"/>
      <c r="C73" s="198"/>
      <c r="D73" s="200" t="s">
        <v>306</v>
      </c>
      <c r="E73" s="176">
        <v>603230</v>
      </c>
      <c r="F73" s="176">
        <v>1569200</v>
      </c>
      <c r="G73" s="177"/>
      <c r="H73" s="177"/>
    </row>
    <row r="74" spans="1:8" ht="12.75">
      <c r="A74" s="89"/>
      <c r="B74" s="179" t="s">
        <v>330</v>
      </c>
      <c r="C74" s="188" t="s">
        <v>331</v>
      </c>
      <c r="D74" s="188"/>
      <c r="E74" s="189"/>
      <c r="F74" s="189"/>
      <c r="G74" s="164"/>
      <c r="H74" s="164"/>
    </row>
    <row r="75" spans="1:8" ht="12.75">
      <c r="A75" s="89"/>
      <c r="B75" s="91"/>
      <c r="C75" s="182">
        <v>600</v>
      </c>
      <c r="D75" s="167" t="s">
        <v>5</v>
      </c>
      <c r="E75" s="168">
        <f>E76+E79</f>
        <v>91925</v>
      </c>
      <c r="F75" s="168">
        <f>SUM(F79)</f>
        <v>100579</v>
      </c>
      <c r="G75" s="193"/>
      <c r="H75" s="193"/>
    </row>
    <row r="76" spans="1:8" ht="12.75">
      <c r="A76" s="89"/>
      <c r="B76" s="91"/>
      <c r="C76" s="210">
        <v>620</v>
      </c>
      <c r="D76" s="171" t="s">
        <v>316</v>
      </c>
      <c r="E76" s="211">
        <v>45</v>
      </c>
      <c r="F76" s="211"/>
      <c r="G76" s="47"/>
      <c r="H76" s="47"/>
    </row>
    <row r="77" spans="1:8" ht="12.75">
      <c r="A77" s="89"/>
      <c r="B77" s="91"/>
      <c r="C77" s="210"/>
      <c r="D77" s="49" t="s">
        <v>332</v>
      </c>
      <c r="E77" s="212">
        <v>45</v>
      </c>
      <c r="F77" s="211"/>
      <c r="G77" s="47"/>
      <c r="H77" s="47"/>
    </row>
    <row r="78" spans="1:8" ht="12.75">
      <c r="A78" s="89"/>
      <c r="B78" s="91"/>
      <c r="C78" s="210"/>
      <c r="D78" s="44" t="s">
        <v>333</v>
      </c>
      <c r="E78" s="212">
        <v>45</v>
      </c>
      <c r="F78" s="211"/>
      <c r="G78" s="47"/>
      <c r="H78" s="47"/>
    </row>
    <row r="79" spans="1:8" ht="12.75">
      <c r="A79" s="89"/>
      <c r="B79" s="91"/>
      <c r="C79" s="170" t="s">
        <v>289</v>
      </c>
      <c r="D79" s="171" t="s">
        <v>290</v>
      </c>
      <c r="E79" s="172">
        <f>SUM(E80:E85)</f>
        <v>91880</v>
      </c>
      <c r="F79" s="172">
        <f>SUM(F83)</f>
        <v>100579</v>
      </c>
      <c r="G79" s="177"/>
      <c r="H79" s="177"/>
    </row>
    <row r="80" spans="1:8" ht="12.75">
      <c r="A80" s="89"/>
      <c r="B80" s="91"/>
      <c r="C80" s="213"/>
      <c r="D80" s="214" t="s">
        <v>318</v>
      </c>
      <c r="E80" s="215">
        <v>3430</v>
      </c>
      <c r="F80" s="214"/>
      <c r="G80" s="177"/>
      <c r="H80" s="177"/>
    </row>
    <row r="81" spans="1:8" ht="12.75">
      <c r="A81" s="89"/>
      <c r="B81" s="91"/>
      <c r="C81" s="213"/>
      <c r="D81" s="214" t="s">
        <v>319</v>
      </c>
      <c r="E81" s="215">
        <v>38101</v>
      </c>
      <c r="F81" s="214"/>
      <c r="G81" s="177"/>
      <c r="H81" s="177"/>
    </row>
    <row r="82" spans="1:8" ht="12.75">
      <c r="A82" s="89"/>
      <c r="B82" s="91"/>
      <c r="C82" s="213"/>
      <c r="D82" s="133" t="s">
        <v>323</v>
      </c>
      <c r="E82" s="215">
        <v>1752</v>
      </c>
      <c r="G82" s="177"/>
      <c r="H82" s="177"/>
    </row>
    <row r="83" spans="1:8" ht="12.75">
      <c r="A83" s="89"/>
      <c r="B83" s="91"/>
      <c r="C83" s="91"/>
      <c r="D83" s="214" t="s">
        <v>324</v>
      </c>
      <c r="E83" s="215">
        <v>12693</v>
      </c>
      <c r="F83" s="215">
        <v>100579</v>
      </c>
      <c r="G83" s="177"/>
      <c r="H83" s="177"/>
    </row>
    <row r="84" spans="1:8" ht="12.75">
      <c r="A84" s="89"/>
      <c r="B84" s="91"/>
      <c r="C84" s="91"/>
      <c r="D84" s="214" t="s">
        <v>300</v>
      </c>
      <c r="E84" s="215">
        <v>25345</v>
      </c>
      <c r="F84" s="215"/>
      <c r="G84" s="177"/>
      <c r="H84" s="177"/>
    </row>
    <row r="85" spans="1:8" ht="12.75">
      <c r="A85" s="89"/>
      <c r="B85" s="91"/>
      <c r="C85" s="91"/>
      <c r="D85" s="214" t="s">
        <v>326</v>
      </c>
      <c r="E85" s="215">
        <v>10559</v>
      </c>
      <c r="F85" s="215"/>
      <c r="G85" s="177"/>
      <c r="H85" s="177"/>
    </row>
    <row r="86" spans="1:8" ht="12.75">
      <c r="A86" s="89"/>
      <c r="B86" s="179" t="s">
        <v>334</v>
      </c>
      <c r="C86" s="179" t="s">
        <v>335</v>
      </c>
      <c r="D86" s="179"/>
      <c r="E86" s="164"/>
      <c r="F86" s="164"/>
      <c r="G86" s="164"/>
      <c r="H86" s="164"/>
    </row>
    <row r="87" spans="1:8" ht="12.75">
      <c r="A87" s="89"/>
      <c r="B87" s="170"/>
      <c r="C87" s="182">
        <v>700</v>
      </c>
      <c r="D87" s="167" t="s">
        <v>17</v>
      </c>
      <c r="E87" s="193"/>
      <c r="F87" s="193"/>
      <c r="G87" s="169">
        <f>G88</f>
        <v>80000</v>
      </c>
      <c r="H87" s="169">
        <f>H88</f>
        <v>80000</v>
      </c>
    </row>
    <row r="88" spans="1:8" ht="12.75">
      <c r="A88" s="89"/>
      <c r="B88" s="170"/>
      <c r="C88" s="198">
        <v>710</v>
      </c>
      <c r="D88" s="194" t="s">
        <v>296</v>
      </c>
      <c r="E88" s="177"/>
      <c r="F88" s="177"/>
      <c r="G88" s="173">
        <v>80000</v>
      </c>
      <c r="H88" s="173">
        <v>80000</v>
      </c>
    </row>
    <row r="89" spans="1:8" ht="12.75">
      <c r="A89" s="89"/>
      <c r="B89" s="179" t="s">
        <v>336</v>
      </c>
      <c r="C89" s="179" t="s">
        <v>337</v>
      </c>
      <c r="D89" s="179"/>
      <c r="E89" s="164"/>
      <c r="F89" s="164"/>
      <c r="G89" s="164"/>
      <c r="H89" s="164"/>
    </row>
    <row r="90" spans="1:8" ht="12.75">
      <c r="A90" s="89"/>
      <c r="B90" s="170"/>
      <c r="C90" s="182">
        <v>600</v>
      </c>
      <c r="D90" s="167" t="s">
        <v>5</v>
      </c>
      <c r="E90" s="193"/>
      <c r="F90" s="193"/>
      <c r="G90" s="169">
        <f>G91</f>
        <v>5000</v>
      </c>
      <c r="H90" s="169">
        <f>H91</f>
        <v>5000</v>
      </c>
    </row>
    <row r="91" spans="1:8" ht="12.75">
      <c r="A91" s="89"/>
      <c r="B91" s="170"/>
      <c r="C91" s="170" t="s">
        <v>289</v>
      </c>
      <c r="D91" s="171" t="s">
        <v>290</v>
      </c>
      <c r="E91" s="177"/>
      <c r="F91" s="177"/>
      <c r="G91" s="173">
        <v>5000</v>
      </c>
      <c r="H91" s="173">
        <v>5000</v>
      </c>
    </row>
    <row r="92" spans="1:8" ht="12.75">
      <c r="A92" s="157" t="s">
        <v>179</v>
      </c>
      <c r="B92" s="158" t="s">
        <v>338</v>
      </c>
      <c r="C92" s="158"/>
      <c r="D92" s="158"/>
      <c r="E92" s="159">
        <f>SUM(E94,E106)</f>
        <v>19086</v>
      </c>
      <c r="F92" s="159">
        <f>SUM(F94,F106)</f>
        <v>346743</v>
      </c>
      <c r="G92" s="160">
        <f>G106</f>
        <v>20000</v>
      </c>
      <c r="H92" s="160">
        <f>H106</f>
        <v>25000</v>
      </c>
    </row>
    <row r="93" spans="1:8" ht="12.75">
      <c r="A93" s="161"/>
      <c r="B93" s="188" t="s">
        <v>286</v>
      </c>
      <c r="C93" s="162" t="s">
        <v>287</v>
      </c>
      <c r="D93" s="162"/>
      <c r="E93" s="189"/>
      <c r="F93" s="189"/>
      <c r="G93" s="164"/>
      <c r="H93" s="164"/>
    </row>
    <row r="94" spans="1:8" ht="12.75">
      <c r="A94" s="161"/>
      <c r="B94" s="199"/>
      <c r="C94" s="166" t="s">
        <v>288</v>
      </c>
      <c r="D94" s="167" t="s">
        <v>5</v>
      </c>
      <c r="E94" s="168">
        <f>SUM(E95)</f>
        <v>6528</v>
      </c>
      <c r="F94" s="168">
        <f>SUM(F95)</f>
        <v>118288</v>
      </c>
      <c r="G94" s="193"/>
      <c r="H94" s="193"/>
    </row>
    <row r="95" spans="1:8" ht="12.75">
      <c r="A95" s="161"/>
      <c r="B95" s="199"/>
      <c r="C95" s="170" t="s">
        <v>289</v>
      </c>
      <c r="D95" s="171" t="s">
        <v>290</v>
      </c>
      <c r="E95" s="172">
        <f>SUM(E96:E105)</f>
        <v>6528</v>
      </c>
      <c r="F95" s="172">
        <f>SUM(F96:F105)</f>
        <v>118288</v>
      </c>
      <c r="G95" s="177"/>
      <c r="H95" s="177"/>
    </row>
    <row r="96" spans="1:8" ht="12.75">
      <c r="A96" s="161"/>
      <c r="B96" s="199"/>
      <c r="C96" s="170"/>
      <c r="D96" s="195" t="s">
        <v>339</v>
      </c>
      <c r="E96" s="176"/>
      <c r="F96" s="176">
        <v>2556</v>
      </c>
      <c r="G96" s="177"/>
      <c r="H96" s="177"/>
    </row>
    <row r="97" spans="1:8" ht="12.75">
      <c r="A97" s="161"/>
      <c r="B97" s="199"/>
      <c r="C97" s="170"/>
      <c r="D97" s="195" t="s">
        <v>340</v>
      </c>
      <c r="E97" s="176"/>
      <c r="F97" s="176">
        <v>25000</v>
      </c>
      <c r="G97" s="177"/>
      <c r="H97" s="177"/>
    </row>
    <row r="98" spans="1:8" ht="12.75">
      <c r="A98" s="161"/>
      <c r="B98" s="199"/>
      <c r="C98" s="170"/>
      <c r="D98" s="195" t="s">
        <v>318</v>
      </c>
      <c r="E98" s="176"/>
      <c r="F98" s="176">
        <v>4000</v>
      </c>
      <c r="G98" s="177"/>
      <c r="H98" s="177"/>
    </row>
    <row r="99" spans="1:8" ht="12.75">
      <c r="A99" s="161"/>
      <c r="B99" s="199"/>
      <c r="C99" s="170"/>
      <c r="D99" s="208" t="s">
        <v>319</v>
      </c>
      <c r="E99" s="176"/>
      <c r="F99" s="176">
        <v>4000</v>
      </c>
      <c r="G99" s="177"/>
      <c r="H99" s="177"/>
    </row>
    <row r="100" spans="1:8" ht="12.75">
      <c r="A100" s="161"/>
      <c r="B100" s="199"/>
      <c r="C100" s="170"/>
      <c r="D100" s="208" t="s">
        <v>292</v>
      </c>
      <c r="E100" s="176"/>
      <c r="F100" s="176">
        <v>9000</v>
      </c>
      <c r="G100" s="177"/>
      <c r="H100" s="177"/>
    </row>
    <row r="101" spans="1:8" ht="12.75">
      <c r="A101" s="161"/>
      <c r="B101" s="199"/>
      <c r="C101" s="170"/>
      <c r="D101" s="208" t="s">
        <v>324</v>
      </c>
      <c r="E101" s="176">
        <v>5200</v>
      </c>
      <c r="F101" s="176">
        <v>12350</v>
      </c>
      <c r="G101" s="177"/>
      <c r="H101" s="177"/>
    </row>
    <row r="102" spans="1:8" ht="12.75">
      <c r="A102" s="161"/>
      <c r="B102" s="199"/>
      <c r="C102" s="199"/>
      <c r="D102" s="190" t="s">
        <v>341</v>
      </c>
      <c r="E102" s="176">
        <v>664</v>
      </c>
      <c r="F102" s="176">
        <v>500</v>
      </c>
      <c r="G102" s="177"/>
      <c r="H102" s="177"/>
    </row>
    <row r="103" spans="1:8" ht="12.75">
      <c r="A103" s="161"/>
      <c r="B103" s="199"/>
      <c r="C103" s="199"/>
      <c r="D103" s="190" t="s">
        <v>300</v>
      </c>
      <c r="E103" s="176"/>
      <c r="F103" s="176">
        <v>34982</v>
      </c>
      <c r="G103" s="177"/>
      <c r="H103" s="177"/>
    </row>
    <row r="104" spans="1:8" ht="12.75">
      <c r="A104" s="161"/>
      <c r="B104" s="199"/>
      <c r="C104" s="199"/>
      <c r="D104" s="190" t="s">
        <v>301</v>
      </c>
      <c r="E104" s="176">
        <v>664</v>
      </c>
      <c r="F104" s="176">
        <v>500</v>
      </c>
      <c r="G104" s="177"/>
      <c r="H104" s="177"/>
    </row>
    <row r="105" spans="1:8" ht="12.75">
      <c r="A105" s="161"/>
      <c r="B105" s="199"/>
      <c r="C105" s="199"/>
      <c r="D105" s="190" t="s">
        <v>326</v>
      </c>
      <c r="E105" s="176"/>
      <c r="F105" s="176">
        <v>25400</v>
      </c>
      <c r="G105" s="177"/>
      <c r="H105" s="177"/>
    </row>
    <row r="106" spans="1:8" ht="12.75">
      <c r="A106" s="161"/>
      <c r="B106" s="161"/>
      <c r="C106" s="182">
        <v>700</v>
      </c>
      <c r="D106" s="167" t="s">
        <v>17</v>
      </c>
      <c r="E106" s="168">
        <f>SUM(E107)</f>
        <v>12558</v>
      </c>
      <c r="F106" s="168">
        <f>SUM(F107)</f>
        <v>228455</v>
      </c>
      <c r="G106" s="169">
        <f>G107</f>
        <v>20000</v>
      </c>
      <c r="H106" s="169">
        <f>H107</f>
        <v>25000</v>
      </c>
    </row>
    <row r="107" spans="1:8" ht="12.75">
      <c r="A107" s="161"/>
      <c r="B107" s="161"/>
      <c r="C107" s="198">
        <v>710</v>
      </c>
      <c r="D107" s="194" t="s">
        <v>296</v>
      </c>
      <c r="E107" s="172">
        <f>SUM(E109,E108)</f>
        <v>12558</v>
      </c>
      <c r="F107" s="172">
        <f>SUM(F109)</f>
        <v>228455</v>
      </c>
      <c r="G107" s="173">
        <v>20000</v>
      </c>
      <c r="H107" s="173">
        <v>25000</v>
      </c>
    </row>
    <row r="108" spans="1:8" ht="12.75">
      <c r="A108" s="161"/>
      <c r="B108" s="161"/>
      <c r="C108" s="191"/>
      <c r="D108" s="195" t="s">
        <v>297</v>
      </c>
      <c r="E108" s="176">
        <v>0</v>
      </c>
      <c r="F108" s="176"/>
      <c r="G108" s="177"/>
      <c r="H108" s="177"/>
    </row>
    <row r="109" spans="1:8" ht="12.75">
      <c r="A109" s="161"/>
      <c r="B109" s="161"/>
      <c r="C109" s="191"/>
      <c r="D109" s="216" t="s">
        <v>306</v>
      </c>
      <c r="E109" s="176">
        <v>12558</v>
      </c>
      <c r="F109" s="176">
        <v>228455</v>
      </c>
      <c r="G109" s="177"/>
      <c r="H109" s="177"/>
    </row>
    <row r="110" spans="1:8" ht="12.75">
      <c r="A110" s="157" t="s">
        <v>181</v>
      </c>
      <c r="B110" s="158" t="s">
        <v>342</v>
      </c>
      <c r="C110" s="158"/>
      <c r="D110" s="158"/>
      <c r="E110" s="159">
        <f>SUM(E112)</f>
        <v>1164549</v>
      </c>
      <c r="F110" s="159">
        <f>SUM(F112)</f>
        <v>183000</v>
      </c>
      <c r="G110" s="160"/>
      <c r="H110" s="160"/>
    </row>
    <row r="111" spans="1:8" ht="12.75">
      <c r="A111" s="161"/>
      <c r="B111" s="179" t="s">
        <v>343</v>
      </c>
      <c r="C111" s="188" t="s">
        <v>344</v>
      </c>
      <c r="D111" s="188"/>
      <c r="E111" s="181"/>
      <c r="F111" s="181"/>
      <c r="G111" s="164"/>
      <c r="H111" s="164"/>
    </row>
    <row r="112" spans="1:8" ht="12.75">
      <c r="A112" s="161"/>
      <c r="B112" s="171"/>
      <c r="C112" s="182">
        <v>700</v>
      </c>
      <c r="D112" s="167" t="s">
        <v>17</v>
      </c>
      <c r="E112" s="168">
        <f>SUM(E113)</f>
        <v>1164549</v>
      </c>
      <c r="F112" s="168">
        <f>SUM(F113)</f>
        <v>183000</v>
      </c>
      <c r="G112" s="169"/>
      <c r="H112" s="169"/>
    </row>
    <row r="113" spans="1:8" ht="12.75">
      <c r="A113" s="161"/>
      <c r="B113" s="171"/>
      <c r="C113" s="198">
        <v>710</v>
      </c>
      <c r="D113" s="194" t="s">
        <v>296</v>
      </c>
      <c r="E113" s="172">
        <f>SUM(E115,E114)</f>
        <v>1164549</v>
      </c>
      <c r="F113" s="172">
        <f>SUM(F115)</f>
        <v>183000</v>
      </c>
      <c r="G113" s="177"/>
      <c r="H113" s="177"/>
    </row>
    <row r="114" spans="1:8" ht="12.75">
      <c r="A114" s="161"/>
      <c r="B114" s="171"/>
      <c r="C114" s="198"/>
      <c r="D114" s="195" t="s">
        <v>297</v>
      </c>
      <c r="E114" s="177">
        <v>40000</v>
      </c>
      <c r="F114" s="177"/>
      <c r="G114" s="177"/>
      <c r="H114" s="177"/>
    </row>
    <row r="115" spans="1:8" ht="12.75">
      <c r="A115" s="161"/>
      <c r="B115" s="161"/>
      <c r="C115" s="198"/>
      <c r="D115" s="175" t="s">
        <v>310</v>
      </c>
      <c r="E115" s="176">
        <v>1124549</v>
      </c>
      <c r="F115" s="177">
        <v>183000</v>
      </c>
      <c r="G115" s="177"/>
      <c r="H115" s="177"/>
    </row>
    <row r="116" spans="1:8" ht="12.75">
      <c r="A116" s="157" t="s">
        <v>183</v>
      </c>
      <c r="B116" s="158" t="s">
        <v>345</v>
      </c>
      <c r="C116" s="158"/>
      <c r="D116" s="158"/>
      <c r="E116" s="217">
        <f>SUM(E138,E134,E129,E118)</f>
        <v>327734</v>
      </c>
      <c r="F116" s="217">
        <f>SUM(F138,F134,F118)</f>
        <v>62480</v>
      </c>
      <c r="G116" s="160">
        <f>G138+G134+G118</f>
        <v>129000</v>
      </c>
      <c r="H116" s="160">
        <f>H138+H134+H118</f>
        <v>129000</v>
      </c>
    </row>
    <row r="117" spans="1:8" ht="12.75">
      <c r="A117" s="199"/>
      <c r="B117" s="188" t="s">
        <v>286</v>
      </c>
      <c r="C117" s="162" t="s">
        <v>346</v>
      </c>
      <c r="D117" s="162"/>
      <c r="E117" s="189"/>
      <c r="F117" s="189"/>
      <c r="G117" s="164"/>
      <c r="H117" s="164"/>
    </row>
    <row r="118" spans="1:8" ht="12.75">
      <c r="A118" s="199"/>
      <c r="B118" s="199"/>
      <c r="C118" s="166" t="s">
        <v>288</v>
      </c>
      <c r="D118" s="167" t="s">
        <v>5</v>
      </c>
      <c r="E118" s="218">
        <f>SUM(E119)</f>
        <v>25530</v>
      </c>
      <c r="F118" s="218">
        <f>SUM(F119)</f>
        <v>28480</v>
      </c>
      <c r="G118" s="169">
        <f>G119</f>
        <v>28000</v>
      </c>
      <c r="H118" s="169">
        <f>H119</f>
        <v>28000</v>
      </c>
    </row>
    <row r="119" spans="1:8" ht="12.75">
      <c r="A119" s="199"/>
      <c r="B119" s="199"/>
      <c r="C119" s="170" t="s">
        <v>289</v>
      </c>
      <c r="D119" s="171" t="s">
        <v>290</v>
      </c>
      <c r="E119" s="219">
        <f>SUM(E120:E128)</f>
        <v>25530</v>
      </c>
      <c r="F119" s="219">
        <f>SUM(F120:F128)</f>
        <v>28480</v>
      </c>
      <c r="G119" s="173">
        <v>28000</v>
      </c>
      <c r="H119" s="173">
        <v>28000</v>
      </c>
    </row>
    <row r="120" spans="1:8" ht="12.75">
      <c r="A120" s="199"/>
      <c r="B120" s="199"/>
      <c r="C120" s="199"/>
      <c r="D120" s="195" t="s">
        <v>320</v>
      </c>
      <c r="E120" s="220">
        <v>432</v>
      </c>
      <c r="F120" s="220"/>
      <c r="G120" s="177"/>
      <c r="H120" s="177"/>
    </row>
    <row r="121" spans="1:8" ht="12.75">
      <c r="A121" s="199"/>
      <c r="B121" s="199"/>
      <c r="C121" s="199"/>
      <c r="D121" s="190" t="s">
        <v>347</v>
      </c>
      <c r="E121" s="220">
        <v>109</v>
      </c>
      <c r="F121" s="220"/>
      <c r="G121" s="177"/>
      <c r="H121" s="177"/>
    </row>
    <row r="122" spans="1:8" ht="12.75">
      <c r="A122" s="199"/>
      <c r="B122" s="199"/>
      <c r="C122" s="199"/>
      <c r="D122" s="190" t="s">
        <v>348</v>
      </c>
      <c r="E122" s="220">
        <v>5899</v>
      </c>
      <c r="F122" s="220"/>
      <c r="G122" s="177"/>
      <c r="H122" s="177"/>
    </row>
    <row r="123" spans="1:8" ht="12.75">
      <c r="A123" s="199"/>
      <c r="B123" s="199"/>
      <c r="C123" s="199"/>
      <c r="D123" s="190" t="s">
        <v>349</v>
      </c>
      <c r="E123" s="220">
        <v>2410</v>
      </c>
      <c r="F123" s="220">
        <v>10000</v>
      </c>
      <c r="G123" s="177"/>
      <c r="H123" s="177"/>
    </row>
    <row r="124" spans="1:8" ht="12.75">
      <c r="A124" s="199"/>
      <c r="B124" s="199"/>
      <c r="C124" s="199"/>
      <c r="D124" s="190" t="s">
        <v>350</v>
      </c>
      <c r="E124" s="220">
        <v>43</v>
      </c>
      <c r="F124" s="220">
        <v>480</v>
      </c>
      <c r="G124" s="177"/>
      <c r="H124" s="177"/>
    </row>
    <row r="125" spans="1:8" ht="12.75">
      <c r="A125" s="199"/>
      <c r="B125" s="199"/>
      <c r="C125" s="199"/>
      <c r="D125" s="190" t="s">
        <v>304</v>
      </c>
      <c r="E125" s="220">
        <v>5643</v>
      </c>
      <c r="F125" s="220">
        <v>3000</v>
      </c>
      <c r="G125" s="177"/>
      <c r="H125" s="177"/>
    </row>
    <row r="126" spans="1:8" ht="12.75">
      <c r="A126" s="199"/>
      <c r="B126" s="199"/>
      <c r="C126" s="199"/>
      <c r="D126" s="190" t="s">
        <v>299</v>
      </c>
      <c r="E126" s="220">
        <v>8298</v>
      </c>
      <c r="F126" s="220">
        <v>7000</v>
      </c>
      <c r="G126" s="177"/>
      <c r="H126" s="177"/>
    </row>
    <row r="127" spans="1:8" ht="12.75">
      <c r="A127" s="199"/>
      <c r="B127" s="199"/>
      <c r="C127" s="199"/>
      <c r="D127" s="190" t="s">
        <v>300</v>
      </c>
      <c r="E127" s="220">
        <v>1199</v>
      </c>
      <c r="F127" s="220">
        <v>5000</v>
      </c>
      <c r="G127" s="177"/>
      <c r="H127" s="177"/>
    </row>
    <row r="128" spans="1:8" ht="12.75">
      <c r="A128" s="199"/>
      <c r="B128" s="199"/>
      <c r="C128" s="199"/>
      <c r="D128" s="190" t="s">
        <v>301</v>
      </c>
      <c r="E128" s="220">
        <v>1497</v>
      </c>
      <c r="F128" s="220">
        <v>3000</v>
      </c>
      <c r="G128" s="177"/>
      <c r="H128" s="177"/>
    </row>
    <row r="129" spans="1:8" ht="12.75">
      <c r="A129" s="199"/>
      <c r="B129" s="199"/>
      <c r="C129" s="182">
        <v>700</v>
      </c>
      <c r="D129" s="167" t="s">
        <v>17</v>
      </c>
      <c r="E129" s="218">
        <f>SUM(E130)</f>
        <v>267018</v>
      </c>
      <c r="F129" s="218"/>
      <c r="G129" s="193"/>
      <c r="H129" s="193"/>
    </row>
    <row r="130" spans="1:8" ht="12.75">
      <c r="A130" s="199"/>
      <c r="B130" s="199"/>
      <c r="C130" s="198">
        <v>710</v>
      </c>
      <c r="D130" s="194" t="s">
        <v>296</v>
      </c>
      <c r="E130" s="219">
        <f>SUM(E132,E131)</f>
        <v>267018</v>
      </c>
      <c r="F130" s="219"/>
      <c r="G130" s="177"/>
      <c r="H130" s="177"/>
    </row>
    <row r="131" spans="1:8" ht="12.75">
      <c r="A131" s="199"/>
      <c r="B131" s="199"/>
      <c r="C131" s="198"/>
      <c r="D131" s="190" t="s">
        <v>351</v>
      </c>
      <c r="E131" s="220">
        <v>38173</v>
      </c>
      <c r="F131" s="220"/>
      <c r="G131" s="177"/>
      <c r="H131" s="177"/>
    </row>
    <row r="132" spans="1:8" ht="12.75">
      <c r="A132" s="199"/>
      <c r="B132" s="199"/>
      <c r="C132" s="198"/>
      <c r="D132" s="190" t="s">
        <v>352</v>
      </c>
      <c r="E132" s="220">
        <v>228845</v>
      </c>
      <c r="F132" s="220"/>
      <c r="G132" s="177"/>
      <c r="H132" s="177"/>
    </row>
    <row r="133" spans="1:8" ht="12.75">
      <c r="A133" s="199"/>
      <c r="B133" s="179" t="s">
        <v>294</v>
      </c>
      <c r="C133" s="180" t="s">
        <v>305</v>
      </c>
      <c r="D133" s="180"/>
      <c r="E133" s="221"/>
      <c r="F133" s="221"/>
      <c r="G133" s="164"/>
      <c r="H133" s="164"/>
    </row>
    <row r="134" spans="1:8" ht="12.75">
      <c r="A134" s="199"/>
      <c r="B134" s="222"/>
      <c r="C134" s="182">
        <v>700</v>
      </c>
      <c r="D134" s="167" t="s">
        <v>17</v>
      </c>
      <c r="E134" s="218">
        <f>SUM(E135)</f>
        <v>33194</v>
      </c>
      <c r="F134" s="218">
        <f>SUM(F135)</f>
        <v>33000</v>
      </c>
      <c r="G134" s="169">
        <f>G135</f>
        <v>100000</v>
      </c>
      <c r="H134" s="169">
        <f>H135</f>
        <v>100000</v>
      </c>
    </row>
    <row r="135" spans="1:8" ht="12.75">
      <c r="A135" s="199"/>
      <c r="B135" s="222"/>
      <c r="C135" s="184">
        <v>710</v>
      </c>
      <c r="D135" s="185" t="s">
        <v>296</v>
      </c>
      <c r="E135" s="219">
        <f>SUM(E136)</f>
        <v>33194</v>
      </c>
      <c r="F135" s="219">
        <f>SUM(F136)</f>
        <v>33000</v>
      </c>
      <c r="G135" s="173">
        <v>100000</v>
      </c>
      <c r="H135" s="173">
        <v>100000</v>
      </c>
    </row>
    <row r="136" spans="1:8" ht="12.75">
      <c r="A136" s="199"/>
      <c r="B136" s="222"/>
      <c r="C136" s="184"/>
      <c r="D136" s="190" t="s">
        <v>353</v>
      </c>
      <c r="E136" s="220">
        <v>33194</v>
      </c>
      <c r="F136" s="220">
        <v>33000</v>
      </c>
      <c r="G136" s="177"/>
      <c r="H136" s="177"/>
    </row>
    <row r="137" spans="1:8" ht="12.75">
      <c r="A137" s="199"/>
      <c r="B137" s="179" t="s">
        <v>354</v>
      </c>
      <c r="C137" s="180" t="s">
        <v>355</v>
      </c>
      <c r="D137" s="180"/>
      <c r="E137" s="221"/>
      <c r="F137" s="221"/>
      <c r="G137" s="164"/>
      <c r="H137" s="164"/>
    </row>
    <row r="138" spans="1:8" ht="12.75">
      <c r="A138" s="199"/>
      <c r="B138" s="223"/>
      <c r="C138" s="182">
        <v>600</v>
      </c>
      <c r="D138" s="167" t="s">
        <v>5</v>
      </c>
      <c r="E138" s="218">
        <f>SUM(E139)</f>
        <v>1992</v>
      </c>
      <c r="F138" s="218">
        <f>SUM(F140)</f>
        <v>1000</v>
      </c>
      <c r="G138" s="169">
        <f>G139</f>
        <v>1000</v>
      </c>
      <c r="H138" s="169">
        <f>H139</f>
        <v>1000</v>
      </c>
    </row>
    <row r="139" spans="1:8" ht="12.75">
      <c r="A139" s="199"/>
      <c r="B139" s="223"/>
      <c r="C139" s="170" t="s">
        <v>289</v>
      </c>
      <c r="D139" s="171" t="s">
        <v>290</v>
      </c>
      <c r="E139" s="219">
        <f>SUM(E140)</f>
        <v>1992</v>
      </c>
      <c r="F139" s="219">
        <f>SUM(F140)</f>
        <v>1000</v>
      </c>
      <c r="G139" s="173">
        <v>1000</v>
      </c>
      <c r="H139" s="173">
        <v>1000</v>
      </c>
    </row>
    <row r="140" spans="1:8" ht="12.75">
      <c r="A140" s="199"/>
      <c r="B140" s="223"/>
      <c r="C140" s="223"/>
      <c r="D140" s="190" t="s">
        <v>356</v>
      </c>
      <c r="E140" s="220">
        <v>1992</v>
      </c>
      <c r="F140" s="220">
        <v>1000</v>
      </c>
      <c r="G140" s="177"/>
      <c r="H140" s="177"/>
    </row>
    <row r="141" spans="1:8" ht="12.75">
      <c r="A141" s="224" t="s">
        <v>357</v>
      </c>
      <c r="B141" s="224"/>
      <c r="C141" s="224"/>
      <c r="D141" s="225" t="s">
        <v>358</v>
      </c>
      <c r="E141" s="226">
        <f>SUM(E138+E118+E94+E75+E49+E28+E21+E10)</f>
        <v>138267</v>
      </c>
      <c r="F141" s="226">
        <f>SUM(F138+F118+F94+F75+F49+F33+F28+F21+F10)</f>
        <v>446212</v>
      </c>
      <c r="G141" s="227">
        <f>G138+G118+G90+G49+G28+G21+G10</f>
        <v>55200</v>
      </c>
      <c r="H141" s="227">
        <f>H138+H118+H90+H28+H21+H10</f>
        <v>48500</v>
      </c>
    </row>
    <row r="142" spans="1:8" ht="12.75">
      <c r="A142" s="224"/>
      <c r="B142" s="224"/>
      <c r="C142" s="224"/>
      <c r="D142" s="228" t="s">
        <v>359</v>
      </c>
      <c r="E142" s="227">
        <f>SUM(E134+E129+E112+E106+E66+E40+E35+E16)</f>
        <v>2247383</v>
      </c>
      <c r="F142" s="227">
        <f>SUM(F134+F112+F106+F66+F40+F35+F16)</f>
        <v>2397580</v>
      </c>
      <c r="G142" s="227">
        <f>G134+G106+G87+G66+G46+G40+G35+G16</f>
        <v>627800</v>
      </c>
      <c r="H142" s="227">
        <f>H134+H106+H87+H66+H46+H40+H35+H16</f>
        <v>543500</v>
      </c>
    </row>
  </sheetData>
  <mergeCells count="72">
    <mergeCell ref="E4:H4"/>
    <mergeCell ref="A5:A6"/>
    <mergeCell ref="E5:E6"/>
    <mergeCell ref="F5:F6"/>
    <mergeCell ref="G5:G6"/>
    <mergeCell ref="H5:H6"/>
    <mergeCell ref="B8:D8"/>
    <mergeCell ref="A9:A18"/>
    <mergeCell ref="C9:D9"/>
    <mergeCell ref="B10:B14"/>
    <mergeCell ref="C12:C14"/>
    <mergeCell ref="C15:D15"/>
    <mergeCell ref="B16:B18"/>
    <mergeCell ref="B19:D19"/>
    <mergeCell ref="A20:A25"/>
    <mergeCell ref="C20:D20"/>
    <mergeCell ref="B21:B25"/>
    <mergeCell ref="C23:C25"/>
    <mergeCell ref="B26:D26"/>
    <mergeCell ref="A27:A35"/>
    <mergeCell ref="C27:D27"/>
    <mergeCell ref="B28:B31"/>
    <mergeCell ref="C30:C31"/>
    <mergeCell ref="C32:D32"/>
    <mergeCell ref="B33:B35"/>
    <mergeCell ref="A36:A70"/>
    <mergeCell ref="B36:B38"/>
    <mergeCell ref="C37:C38"/>
    <mergeCell ref="C39:D39"/>
    <mergeCell ref="B40:B44"/>
    <mergeCell ref="C42:C44"/>
    <mergeCell ref="C45:D45"/>
    <mergeCell ref="B46:B47"/>
    <mergeCell ref="C48:D48"/>
    <mergeCell ref="B49:B70"/>
    <mergeCell ref="C53:C65"/>
    <mergeCell ref="C68:C70"/>
    <mergeCell ref="A71:A91"/>
    <mergeCell ref="B71:B73"/>
    <mergeCell ref="C71:C73"/>
    <mergeCell ref="C74:D74"/>
    <mergeCell ref="B75:B85"/>
    <mergeCell ref="C77:C78"/>
    <mergeCell ref="C80:C85"/>
    <mergeCell ref="C86:D86"/>
    <mergeCell ref="B87:B88"/>
    <mergeCell ref="C89:D89"/>
    <mergeCell ref="B90:B91"/>
    <mergeCell ref="B92:D92"/>
    <mergeCell ref="A93:A109"/>
    <mergeCell ref="C93:D93"/>
    <mergeCell ref="B94:B109"/>
    <mergeCell ref="C96:C105"/>
    <mergeCell ref="C108:C109"/>
    <mergeCell ref="B110:D110"/>
    <mergeCell ref="A111:A113"/>
    <mergeCell ref="C111:D111"/>
    <mergeCell ref="B112:B113"/>
    <mergeCell ref="A114:A115"/>
    <mergeCell ref="B114:B115"/>
    <mergeCell ref="C114:C115"/>
    <mergeCell ref="B116:D116"/>
    <mergeCell ref="A117:A140"/>
    <mergeCell ref="C117:D117"/>
    <mergeCell ref="B118:B132"/>
    <mergeCell ref="C120:C128"/>
    <mergeCell ref="C131:C132"/>
    <mergeCell ref="C133:D133"/>
    <mergeCell ref="B134:B136"/>
    <mergeCell ref="C137:D137"/>
    <mergeCell ref="B138:B140"/>
    <mergeCell ref="A141:C142"/>
  </mergeCells>
  <printOptions/>
  <pageMargins left="0.7875" right="0.7875" top="0.7875" bottom="0.9541666666666666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54"/>
  <sheetViews>
    <sheetView workbookViewId="0" topLeftCell="A153">
      <selection activeCell="C224" sqref="C224"/>
    </sheetView>
  </sheetViews>
  <sheetFormatPr defaultColWidth="12.57421875" defaultRowHeight="12.75"/>
  <cols>
    <col min="1" max="1" width="8.57421875" style="0" customWidth="1"/>
    <col min="2" max="2" width="11.00390625" style="0" customWidth="1"/>
    <col min="3" max="3" width="11.57421875" style="0" customWidth="1"/>
    <col min="4" max="4" width="45.8515625" style="0" customWidth="1"/>
    <col min="5" max="16384" width="11.57421875" style="0" customWidth="1"/>
  </cols>
  <sheetData>
    <row r="1" spans="1:6" ht="15">
      <c r="A1" s="229" t="s">
        <v>360</v>
      </c>
      <c r="B1" s="230"/>
      <c r="C1" s="230"/>
      <c r="D1" s="231"/>
      <c r="E1" s="231"/>
      <c r="F1" s="231"/>
    </row>
    <row r="2" spans="1:8" ht="12.75">
      <c r="A2" s="232"/>
      <c r="B2" s="232"/>
      <c r="C2" s="232"/>
      <c r="E2" s="232"/>
      <c r="F2" s="232"/>
      <c r="G2" s="232"/>
      <c r="H2" s="233" t="s">
        <v>0</v>
      </c>
    </row>
    <row r="3" spans="1:8" ht="12.75">
      <c r="A3" s="234"/>
      <c r="B3" s="234"/>
      <c r="C3" s="235" t="s">
        <v>361</v>
      </c>
      <c r="D3" s="235"/>
      <c r="E3" s="235" t="s">
        <v>362</v>
      </c>
      <c r="F3" s="235"/>
      <c r="G3" s="235"/>
      <c r="H3" s="235"/>
    </row>
    <row r="4" spans="1:8" ht="12.75" customHeight="1">
      <c r="A4" s="236" t="s">
        <v>279</v>
      </c>
      <c r="B4" s="237" t="s">
        <v>363</v>
      </c>
      <c r="C4" s="238" t="s">
        <v>364</v>
      </c>
      <c r="D4" s="239" t="s">
        <v>281</v>
      </c>
      <c r="E4" s="240">
        <v>2009</v>
      </c>
      <c r="F4" s="240">
        <v>2010</v>
      </c>
      <c r="G4" s="240">
        <v>2011</v>
      </c>
      <c r="H4" s="240">
        <v>2012</v>
      </c>
    </row>
    <row r="5" spans="1:8" ht="12.75">
      <c r="A5" s="236"/>
      <c r="B5" s="237"/>
      <c r="C5" s="238"/>
      <c r="D5" s="241" t="s">
        <v>283</v>
      </c>
      <c r="E5" s="240"/>
      <c r="F5" s="240"/>
      <c r="G5" s="240"/>
      <c r="H5" s="240"/>
    </row>
    <row r="6" spans="1:8" ht="12.75">
      <c r="A6" s="242" t="s">
        <v>365</v>
      </c>
      <c r="B6" s="242"/>
      <c r="C6" s="242"/>
      <c r="D6" s="242"/>
      <c r="E6" s="243">
        <f>SUM(E7+E40+E152+E198+E222)</f>
        <v>1995331</v>
      </c>
      <c r="F6" s="243">
        <f>SUM(F7+F40+F152+F198+F222)</f>
        <v>1902165</v>
      </c>
      <c r="G6" s="243">
        <f>SUM(G7+G40+G152+G198+G222)</f>
        <v>2011950</v>
      </c>
      <c r="H6" s="244">
        <f>SUM(H7+H40+H152+H198+H222)</f>
        <v>2019610</v>
      </c>
    </row>
    <row r="7" spans="1:8" ht="12.75">
      <c r="A7" s="245" t="s">
        <v>189</v>
      </c>
      <c r="B7" s="246"/>
      <c r="C7" s="247" t="s">
        <v>366</v>
      </c>
      <c r="D7" s="247"/>
      <c r="E7" s="248">
        <f>SUM(E9)</f>
        <v>160359</v>
      </c>
      <c r="F7" s="248">
        <f>SUBTOTAL(9,F9:F39)</f>
        <v>173844</v>
      </c>
      <c r="G7" s="248">
        <f>SUM(G9)</f>
        <v>160050</v>
      </c>
      <c r="H7" s="248">
        <f>SUM(H9)</f>
        <v>160730</v>
      </c>
    </row>
    <row r="8" spans="1:8" ht="12.75">
      <c r="A8" s="249"/>
      <c r="B8" s="250" t="s">
        <v>367</v>
      </c>
      <c r="C8" s="251" t="s">
        <v>346</v>
      </c>
      <c r="D8" s="251"/>
      <c r="E8" s="252"/>
      <c r="F8" s="252"/>
      <c r="G8" s="252"/>
      <c r="H8" s="252"/>
    </row>
    <row r="9" spans="1:8" ht="12.75" customHeight="1">
      <c r="A9" s="249"/>
      <c r="B9" s="253"/>
      <c r="C9" s="254" t="s">
        <v>288</v>
      </c>
      <c r="D9" s="255" t="s">
        <v>368</v>
      </c>
      <c r="E9" s="256">
        <f>SUM(E10+E13+E23)</f>
        <v>160359</v>
      </c>
      <c r="F9" s="256">
        <f>SUBTOTAL(9,F10:F39)</f>
        <v>173844</v>
      </c>
      <c r="G9" s="256">
        <f>SUM(G10+G13+G23)</f>
        <v>160050</v>
      </c>
      <c r="H9" s="256">
        <f>SUM(H10+H13+H23)</f>
        <v>160730</v>
      </c>
    </row>
    <row r="10" spans="1:8" ht="23.25" customHeight="1">
      <c r="A10" s="249"/>
      <c r="B10" s="253"/>
      <c r="C10" s="257" t="s">
        <v>369</v>
      </c>
      <c r="D10" s="258" t="s">
        <v>370</v>
      </c>
      <c r="E10" s="259">
        <v>66255</v>
      </c>
      <c r="F10" s="259">
        <f>SUBTOTAL(9,F11:F12)</f>
        <v>66255</v>
      </c>
      <c r="G10" s="259">
        <v>66350</v>
      </c>
      <c r="H10" s="259">
        <v>66500</v>
      </c>
    </row>
    <row r="11" spans="1:8" ht="12.75" customHeight="1">
      <c r="A11" s="249"/>
      <c r="B11" s="253"/>
      <c r="C11" s="257"/>
      <c r="D11" s="258" t="s">
        <v>371</v>
      </c>
      <c r="E11" s="260"/>
      <c r="F11" s="260">
        <v>62936</v>
      </c>
      <c r="G11" s="260"/>
      <c r="H11" s="260"/>
    </row>
    <row r="12" spans="1:8" ht="12.75">
      <c r="A12" s="249"/>
      <c r="B12" s="253"/>
      <c r="C12" s="257"/>
      <c r="D12" s="258" t="s">
        <v>372</v>
      </c>
      <c r="E12" s="260"/>
      <c r="F12" s="260">
        <v>3319</v>
      </c>
      <c r="G12" s="260"/>
      <c r="H12" s="260"/>
    </row>
    <row r="13" spans="1:8" ht="12.75">
      <c r="A13" s="249"/>
      <c r="B13" s="253"/>
      <c r="C13" s="257" t="s">
        <v>373</v>
      </c>
      <c r="D13" s="261" t="s">
        <v>374</v>
      </c>
      <c r="E13" s="259">
        <v>25558</v>
      </c>
      <c r="F13" s="259">
        <f>SUBTOTAL(9,F14:F22)</f>
        <v>24431</v>
      </c>
      <c r="G13" s="259">
        <v>27100</v>
      </c>
      <c r="H13" s="259">
        <v>27130</v>
      </c>
    </row>
    <row r="14" spans="1:8" ht="12.75">
      <c r="A14" s="249"/>
      <c r="B14" s="253"/>
      <c r="C14" s="257"/>
      <c r="D14" s="261" t="s">
        <v>375</v>
      </c>
      <c r="E14" s="260"/>
      <c r="F14" s="260">
        <v>5206</v>
      </c>
      <c r="G14" s="260"/>
      <c r="H14" s="260"/>
    </row>
    <row r="15" spans="1:8" ht="12.75">
      <c r="A15" s="249"/>
      <c r="B15" s="253"/>
      <c r="C15" s="257"/>
      <c r="D15" s="261" t="s">
        <v>376</v>
      </c>
      <c r="E15" s="260"/>
      <c r="F15" s="260">
        <f>SUBTOTAL(9,F16:F21)</f>
        <v>17900</v>
      </c>
      <c r="G15" s="260"/>
      <c r="H15" s="260"/>
    </row>
    <row r="16" spans="1:8" ht="12.75">
      <c r="A16" s="249"/>
      <c r="B16" s="253"/>
      <c r="C16" s="257"/>
      <c r="D16" s="262" t="s">
        <v>377</v>
      </c>
      <c r="E16" s="260"/>
      <c r="F16" s="260">
        <v>392</v>
      </c>
      <c r="G16" s="260"/>
      <c r="H16" s="260"/>
    </row>
    <row r="17" spans="1:8" ht="12.75">
      <c r="A17" s="249"/>
      <c r="B17" s="253"/>
      <c r="C17" s="257"/>
      <c r="D17" s="263" t="s">
        <v>378</v>
      </c>
      <c r="E17" s="260"/>
      <c r="F17" s="260">
        <v>10448</v>
      </c>
      <c r="G17" s="260"/>
      <c r="H17" s="260"/>
    </row>
    <row r="18" spans="1:8" ht="12.75">
      <c r="A18" s="249"/>
      <c r="B18" s="253"/>
      <c r="C18" s="257"/>
      <c r="D18" s="262" t="s">
        <v>379</v>
      </c>
      <c r="E18" s="260"/>
      <c r="F18" s="260">
        <v>530</v>
      </c>
      <c r="G18" s="260"/>
      <c r="H18" s="260"/>
    </row>
    <row r="19" spans="1:8" ht="12.75">
      <c r="A19" s="249"/>
      <c r="B19" s="253"/>
      <c r="C19" s="257"/>
      <c r="D19" s="262" t="s">
        <v>380</v>
      </c>
      <c r="E19" s="260"/>
      <c r="F19" s="260">
        <v>2239</v>
      </c>
      <c r="G19" s="260"/>
      <c r="H19" s="260"/>
    </row>
    <row r="20" spans="1:8" ht="12.75">
      <c r="A20" s="249"/>
      <c r="B20" s="253"/>
      <c r="C20" s="257"/>
      <c r="D20" s="262" t="s">
        <v>381</v>
      </c>
      <c r="E20" s="260"/>
      <c r="F20" s="260">
        <v>746</v>
      </c>
      <c r="G20" s="260"/>
      <c r="H20" s="260"/>
    </row>
    <row r="21" spans="1:8" ht="12.75">
      <c r="A21" s="249"/>
      <c r="B21" s="253"/>
      <c r="C21" s="257"/>
      <c r="D21" s="262" t="s">
        <v>382</v>
      </c>
      <c r="E21" s="260"/>
      <c r="F21" s="260">
        <v>3545</v>
      </c>
      <c r="G21" s="260"/>
      <c r="H21" s="260"/>
    </row>
    <row r="22" spans="1:8" ht="12.75">
      <c r="A22" s="249"/>
      <c r="B22" s="253"/>
      <c r="C22" s="257"/>
      <c r="D22" s="261" t="s">
        <v>383</v>
      </c>
      <c r="E22" s="260"/>
      <c r="F22" s="260">
        <v>1325</v>
      </c>
      <c r="G22" s="260"/>
      <c r="H22" s="260"/>
    </row>
    <row r="23" spans="1:8" ht="12.75">
      <c r="A23" s="249"/>
      <c r="B23" s="253"/>
      <c r="C23" s="257" t="s">
        <v>289</v>
      </c>
      <c r="D23" s="261" t="s">
        <v>384</v>
      </c>
      <c r="E23" s="259">
        <f>SUM(E24+E27+E29+E31)</f>
        <v>68546</v>
      </c>
      <c r="F23" s="259">
        <f>SUBTOTAL(9,F24:F35)</f>
        <v>67023</v>
      </c>
      <c r="G23" s="259">
        <f>SUM(G24+G27+G29+G31)</f>
        <v>66600</v>
      </c>
      <c r="H23" s="259">
        <f>SUM(H24+H27+H29+H31)</f>
        <v>67100</v>
      </c>
    </row>
    <row r="24" spans="1:8" ht="12.75">
      <c r="A24" s="249"/>
      <c r="B24" s="253"/>
      <c r="C24" s="249"/>
      <c r="D24" s="261" t="s">
        <v>385</v>
      </c>
      <c r="E24" s="260">
        <f>SUM(E25:E26)</f>
        <v>3652</v>
      </c>
      <c r="F24" s="260">
        <f>SUBTOTAL(9,F25:F26)</f>
        <v>3400</v>
      </c>
      <c r="G24" s="264">
        <v>3400</v>
      </c>
      <c r="H24" s="260">
        <v>3400</v>
      </c>
    </row>
    <row r="25" spans="1:8" ht="12.75">
      <c r="A25" s="249"/>
      <c r="B25" s="253"/>
      <c r="C25" s="249"/>
      <c r="D25" s="262" t="s">
        <v>386</v>
      </c>
      <c r="E25" s="260">
        <v>1328</v>
      </c>
      <c r="F25" s="260">
        <v>1300</v>
      </c>
      <c r="G25" s="264"/>
      <c r="H25" s="260"/>
    </row>
    <row r="26" spans="1:8" ht="12.75">
      <c r="A26" s="249"/>
      <c r="B26" s="253"/>
      <c r="C26" s="249"/>
      <c r="D26" s="262" t="s">
        <v>387</v>
      </c>
      <c r="E26" s="260">
        <v>2324</v>
      </c>
      <c r="F26" s="260">
        <v>2100</v>
      </c>
      <c r="G26" s="265"/>
      <c r="H26" s="265"/>
    </row>
    <row r="27" spans="1:8" ht="12.75">
      <c r="A27" s="249"/>
      <c r="B27" s="253"/>
      <c r="C27" s="249"/>
      <c r="D27" s="261" t="s">
        <v>388</v>
      </c>
      <c r="E27" s="266">
        <f>SUM(E28:E28)</f>
        <v>3319</v>
      </c>
      <c r="F27" s="267">
        <f>(SUBTOTAL(9,F28))</f>
        <v>3200</v>
      </c>
      <c r="G27" s="267">
        <v>3200</v>
      </c>
      <c r="H27" s="267">
        <v>3200</v>
      </c>
    </row>
    <row r="28" spans="1:8" ht="12.75">
      <c r="A28" s="249"/>
      <c r="B28" s="253"/>
      <c r="C28" s="249"/>
      <c r="D28" s="262" t="s">
        <v>389</v>
      </c>
      <c r="E28" s="267">
        <v>3319</v>
      </c>
      <c r="F28" s="267">
        <v>3200</v>
      </c>
      <c r="G28" s="267"/>
      <c r="H28" s="267"/>
    </row>
    <row r="29" spans="1:8" ht="12.75">
      <c r="A29" s="249"/>
      <c r="B29" s="253"/>
      <c r="C29" s="249"/>
      <c r="D29" s="261" t="s">
        <v>390</v>
      </c>
      <c r="E29" s="267">
        <f>SUM(E30)</f>
        <v>996</v>
      </c>
      <c r="F29" s="267">
        <f>SUBTOTAL(9,F30)</f>
        <v>1046</v>
      </c>
      <c r="G29" s="267">
        <v>0</v>
      </c>
      <c r="H29" s="267">
        <v>0</v>
      </c>
    </row>
    <row r="30" spans="1:8" ht="12.75">
      <c r="A30" s="249"/>
      <c r="B30" s="253"/>
      <c r="C30" s="249"/>
      <c r="D30" s="262" t="s">
        <v>391</v>
      </c>
      <c r="E30" s="267">
        <v>996</v>
      </c>
      <c r="F30" s="267">
        <v>1046</v>
      </c>
      <c r="G30" s="267"/>
      <c r="H30" s="267"/>
    </row>
    <row r="31" spans="1:8" ht="12.75">
      <c r="A31" s="249"/>
      <c r="B31" s="253"/>
      <c r="C31" s="249"/>
      <c r="D31" s="261" t="s">
        <v>392</v>
      </c>
      <c r="E31" s="267">
        <f>SUM(E32:E35)</f>
        <v>60579</v>
      </c>
      <c r="F31" s="267">
        <f>SUBTOTAL(9,F32:F35)</f>
        <v>59377</v>
      </c>
      <c r="G31" s="267">
        <v>60000</v>
      </c>
      <c r="H31" s="267">
        <v>60500</v>
      </c>
    </row>
    <row r="32" spans="1:8" ht="12.75">
      <c r="A32" s="249"/>
      <c r="B32" s="253"/>
      <c r="C32" s="249"/>
      <c r="D32" s="262" t="s">
        <v>393</v>
      </c>
      <c r="E32" s="267">
        <v>133</v>
      </c>
      <c r="F32" s="267"/>
      <c r="G32" s="267"/>
      <c r="H32" s="267"/>
    </row>
    <row r="33" spans="1:8" ht="12.75">
      <c r="A33" s="249"/>
      <c r="B33" s="253"/>
      <c r="C33" s="249"/>
      <c r="D33" s="262" t="s">
        <v>394</v>
      </c>
      <c r="E33" s="267">
        <v>1162</v>
      </c>
      <c r="F33" s="267">
        <v>1000</v>
      </c>
      <c r="G33" s="267"/>
      <c r="H33" s="267"/>
    </row>
    <row r="34" spans="1:8" ht="12.75">
      <c r="A34" s="249"/>
      <c r="B34" s="253"/>
      <c r="C34" s="249"/>
      <c r="D34" s="262" t="s">
        <v>395</v>
      </c>
      <c r="E34" s="267">
        <v>863</v>
      </c>
      <c r="F34" s="267">
        <v>1500</v>
      </c>
      <c r="G34" s="267"/>
      <c r="H34" s="267"/>
    </row>
    <row r="35" spans="1:8" ht="12.75">
      <c r="A35" s="249"/>
      <c r="B35" s="253"/>
      <c r="C35" s="249"/>
      <c r="D35" s="262" t="s">
        <v>396</v>
      </c>
      <c r="E35" s="267">
        <v>58421</v>
      </c>
      <c r="F35" s="267">
        <v>56877</v>
      </c>
      <c r="G35" s="267"/>
      <c r="H35" s="267"/>
    </row>
    <row r="36" spans="1:8" ht="12.75">
      <c r="A36" s="249"/>
      <c r="B36" s="249"/>
      <c r="C36" s="268">
        <v>640</v>
      </c>
      <c r="D36" s="261" t="s">
        <v>397</v>
      </c>
      <c r="E36" s="269">
        <f>E37</f>
        <v>0</v>
      </c>
      <c r="F36" s="269">
        <f>SUBTOTAL(9,F37:F39)</f>
        <v>16135</v>
      </c>
      <c r="G36" s="269">
        <f>G37</f>
        <v>0</v>
      </c>
      <c r="H36" s="269">
        <f>H37</f>
        <v>0</v>
      </c>
    </row>
    <row r="37" spans="1:8" ht="12.75">
      <c r="A37" s="249"/>
      <c r="B37" s="249"/>
      <c r="C37" s="270"/>
      <c r="D37" s="261" t="s">
        <v>398</v>
      </c>
      <c r="E37" s="267">
        <f>SUM(E38:E39)</f>
        <v>0</v>
      </c>
      <c r="F37" s="267">
        <f>SUBTOTAL(9,F38:F39)</f>
        <v>16135</v>
      </c>
      <c r="G37" s="267">
        <v>0</v>
      </c>
      <c r="H37" s="267">
        <v>0</v>
      </c>
    </row>
    <row r="38" spans="1:8" ht="12.75">
      <c r="A38" s="249"/>
      <c r="B38" s="249"/>
      <c r="C38" s="270"/>
      <c r="D38" s="262" t="s">
        <v>399</v>
      </c>
      <c r="E38" s="267"/>
      <c r="F38" s="267">
        <v>16135</v>
      </c>
      <c r="G38" s="267"/>
      <c r="H38" s="267"/>
    </row>
    <row r="39" spans="1:8" ht="12.75">
      <c r="A39" s="249"/>
      <c r="B39" s="249"/>
      <c r="C39" s="270"/>
      <c r="D39" s="262" t="s">
        <v>400</v>
      </c>
      <c r="E39" s="267"/>
      <c r="F39" s="267"/>
      <c r="G39" s="267"/>
      <c r="H39" s="267"/>
    </row>
    <row r="40" spans="1:8" ht="12.75">
      <c r="A40" s="245" t="s">
        <v>191</v>
      </c>
      <c r="B40" s="246"/>
      <c r="C40" s="271" t="s">
        <v>401</v>
      </c>
      <c r="D40" s="271"/>
      <c r="E40" s="272">
        <f>SUM(E41+E130+E138)</f>
        <v>1670314</v>
      </c>
      <c r="F40" s="272">
        <f>SUM(F41+F130+F138)</f>
        <v>1626770</v>
      </c>
      <c r="G40" s="272">
        <f>SUM(G41+G130+G138)</f>
        <v>1811000</v>
      </c>
      <c r="H40" s="272">
        <f>SUM(H41+H130+H138)</f>
        <v>1817700</v>
      </c>
    </row>
    <row r="41" spans="1:8" ht="12.75">
      <c r="A41" s="273"/>
      <c r="B41" s="250" t="s">
        <v>286</v>
      </c>
      <c r="C41" s="274" t="s">
        <v>346</v>
      </c>
      <c r="D41" s="274"/>
      <c r="E41" s="275">
        <f>SUM(E42+E120)</f>
        <v>1314886</v>
      </c>
      <c r="F41" s="275">
        <f>SUM(F42+F120)</f>
        <v>1166456</v>
      </c>
      <c r="G41" s="275">
        <f>SUM(G42+G120)</f>
        <v>1477500</v>
      </c>
      <c r="H41" s="275">
        <f>SUM(H42+H120)</f>
        <v>1489200</v>
      </c>
    </row>
    <row r="42" spans="1:8" ht="12" customHeight="1">
      <c r="A42" s="273"/>
      <c r="B42" s="253"/>
      <c r="C42" s="254" t="s">
        <v>288</v>
      </c>
      <c r="D42" s="255" t="s">
        <v>368</v>
      </c>
      <c r="E42" s="256">
        <f>SUM(E43+E50+E62+E112)</f>
        <v>1290356</v>
      </c>
      <c r="F42" s="256">
        <f>SUBTOTAL(9,F43:F119)</f>
        <v>1146456</v>
      </c>
      <c r="G42" s="256">
        <f>SUBTOTAL(9,G43:G119)</f>
        <v>1453000</v>
      </c>
      <c r="H42" s="256">
        <f>SUBTOTAL(9,H43:H119)</f>
        <v>1465200</v>
      </c>
    </row>
    <row r="43" spans="1:8" ht="21.75" customHeight="1">
      <c r="A43" s="273"/>
      <c r="B43" s="253"/>
      <c r="C43" s="257" t="s">
        <v>369</v>
      </c>
      <c r="D43" s="258" t="s">
        <v>370</v>
      </c>
      <c r="E43" s="259">
        <v>671029</v>
      </c>
      <c r="F43" s="259">
        <f>SUBTOTAL(9,F44:F49)</f>
        <v>650197</v>
      </c>
      <c r="G43" s="265">
        <v>680000</v>
      </c>
      <c r="H43" s="259">
        <v>685000</v>
      </c>
    </row>
    <row r="44" spans="1:8" ht="12.75" customHeight="1">
      <c r="A44" s="273"/>
      <c r="B44" s="253"/>
      <c r="C44" s="257"/>
      <c r="D44" s="258" t="s">
        <v>371</v>
      </c>
      <c r="E44" s="260"/>
      <c r="F44" s="260">
        <v>533990</v>
      </c>
      <c r="G44" s="260"/>
      <c r="H44" s="260"/>
    </row>
    <row r="45" spans="1:8" ht="12" customHeight="1">
      <c r="A45" s="273"/>
      <c r="B45" s="253"/>
      <c r="C45" s="257"/>
      <c r="D45" s="258" t="s">
        <v>402</v>
      </c>
      <c r="E45" s="260"/>
      <c r="F45" s="260">
        <f>SUBTOTAL(9,F46:F47)</f>
        <v>115487</v>
      </c>
      <c r="G45" s="260"/>
      <c r="H45" s="260"/>
    </row>
    <row r="46" spans="1:8" ht="12.75" customHeight="1">
      <c r="A46" s="273"/>
      <c r="B46" s="253"/>
      <c r="C46" s="257"/>
      <c r="D46" s="276" t="s">
        <v>403</v>
      </c>
      <c r="E46" s="260"/>
      <c r="F46" s="260">
        <v>107010</v>
      </c>
      <c r="G46" s="260"/>
      <c r="H46" s="260"/>
    </row>
    <row r="47" spans="1:8" ht="12.75" customHeight="1">
      <c r="A47" s="273"/>
      <c r="B47" s="253"/>
      <c r="C47" s="257"/>
      <c r="D47" s="276" t="s">
        <v>404</v>
      </c>
      <c r="E47" s="260"/>
      <c r="F47" s="260">
        <v>8477</v>
      </c>
      <c r="G47" s="260"/>
      <c r="H47" s="260"/>
    </row>
    <row r="48" spans="1:8" ht="12.75" customHeight="1">
      <c r="A48" s="273"/>
      <c r="B48" s="253"/>
      <c r="C48" s="257"/>
      <c r="D48" s="258" t="s">
        <v>405</v>
      </c>
      <c r="E48" s="260"/>
      <c r="F48" s="260">
        <v>720</v>
      </c>
      <c r="G48" s="260"/>
      <c r="H48" s="260"/>
    </row>
    <row r="49" spans="1:8" ht="12.75">
      <c r="A49" s="273"/>
      <c r="B49" s="253"/>
      <c r="C49" s="257"/>
      <c r="D49" s="258" t="s">
        <v>372</v>
      </c>
      <c r="E49" s="260"/>
      <c r="F49" s="260">
        <v>0</v>
      </c>
      <c r="G49" s="260"/>
      <c r="H49" s="260"/>
    </row>
    <row r="50" spans="1:8" ht="12.75" customHeight="1">
      <c r="A50" s="273"/>
      <c r="B50" s="253"/>
      <c r="C50" s="257" t="s">
        <v>406</v>
      </c>
      <c r="D50" s="258" t="s">
        <v>374</v>
      </c>
      <c r="E50" s="259">
        <v>274848</v>
      </c>
      <c r="F50" s="259">
        <f>SUBTOTAL(9,F51:F61)</f>
        <v>245159</v>
      </c>
      <c r="G50" s="259">
        <v>275000</v>
      </c>
      <c r="H50" s="259">
        <v>277000</v>
      </c>
    </row>
    <row r="51" spans="1:8" ht="12.75">
      <c r="A51" s="273"/>
      <c r="B51" s="253"/>
      <c r="C51" s="257"/>
      <c r="D51" s="261" t="s">
        <v>375</v>
      </c>
      <c r="E51" s="260"/>
      <c r="F51" s="260">
        <v>27415</v>
      </c>
      <c r="G51" s="260"/>
      <c r="H51" s="260"/>
    </row>
    <row r="52" spans="1:8" ht="12.75">
      <c r="A52" s="273"/>
      <c r="B52" s="253"/>
      <c r="C52" s="257"/>
      <c r="D52" s="261" t="s">
        <v>407</v>
      </c>
      <c r="E52" s="260"/>
      <c r="F52" s="260">
        <v>17465</v>
      </c>
      <c r="G52" s="260"/>
      <c r="H52" s="260"/>
    </row>
    <row r="53" spans="1:8" ht="12.75">
      <c r="A53" s="273"/>
      <c r="B53" s="253"/>
      <c r="C53" s="257"/>
      <c r="D53" s="261" t="s">
        <v>408</v>
      </c>
      <c r="E53" s="260"/>
      <c r="F53" s="260">
        <v>21414</v>
      </c>
      <c r="G53" s="260"/>
      <c r="H53" s="260"/>
    </row>
    <row r="54" spans="1:8" ht="12.75">
      <c r="A54" s="273"/>
      <c r="B54" s="253"/>
      <c r="C54" s="257"/>
      <c r="D54" s="261" t="s">
        <v>376</v>
      </c>
      <c r="E54" s="260"/>
      <c r="F54" s="260">
        <f>SUBTOTAL(9,F55:F60)</f>
        <v>165409</v>
      </c>
      <c r="G54" s="260"/>
      <c r="H54" s="260"/>
    </row>
    <row r="55" spans="1:8" ht="12.75">
      <c r="A55" s="273"/>
      <c r="B55" s="253"/>
      <c r="C55" s="257"/>
      <c r="D55" s="262" t="s">
        <v>377</v>
      </c>
      <c r="E55" s="260"/>
      <c r="F55" s="260">
        <v>9397</v>
      </c>
      <c r="G55" s="260"/>
      <c r="H55" s="260"/>
    </row>
    <row r="56" spans="1:8" ht="12.75">
      <c r="A56" s="273"/>
      <c r="B56" s="253"/>
      <c r="C56" s="257"/>
      <c r="D56" s="263" t="s">
        <v>378</v>
      </c>
      <c r="E56" s="260"/>
      <c r="F56" s="260">
        <v>93279</v>
      </c>
      <c r="G56" s="260"/>
      <c r="H56" s="260"/>
    </row>
    <row r="57" spans="1:8" ht="12.75">
      <c r="A57" s="273"/>
      <c r="B57" s="253"/>
      <c r="C57" s="257"/>
      <c r="D57" s="262" t="s">
        <v>379</v>
      </c>
      <c r="E57" s="260"/>
      <c r="F57" s="260">
        <v>5368</v>
      </c>
      <c r="G57" s="260"/>
      <c r="H57" s="260"/>
    </row>
    <row r="58" spans="1:8" ht="12.75">
      <c r="A58" s="273"/>
      <c r="B58" s="253"/>
      <c r="C58" s="257"/>
      <c r="D58" s="262" t="s">
        <v>380</v>
      </c>
      <c r="E58" s="260"/>
      <c r="F58" s="260">
        <v>19455</v>
      </c>
      <c r="G58" s="260"/>
      <c r="H58" s="260"/>
    </row>
    <row r="59" spans="1:8" ht="12.75">
      <c r="A59" s="273"/>
      <c r="B59" s="253"/>
      <c r="C59" s="257"/>
      <c r="D59" s="262" t="s">
        <v>381</v>
      </c>
      <c r="E59" s="260"/>
      <c r="F59" s="260">
        <v>6712</v>
      </c>
      <c r="G59" s="260"/>
      <c r="H59" s="260"/>
    </row>
    <row r="60" spans="1:8" ht="12.75">
      <c r="A60" s="273"/>
      <c r="B60" s="253"/>
      <c r="C60" s="257"/>
      <c r="D60" s="262" t="s">
        <v>382</v>
      </c>
      <c r="E60" s="260"/>
      <c r="F60" s="260">
        <v>31198</v>
      </c>
      <c r="G60" s="260"/>
      <c r="H60" s="260"/>
    </row>
    <row r="61" spans="1:8" ht="12.75">
      <c r="A61" s="273"/>
      <c r="B61" s="253"/>
      <c r="C61" s="257"/>
      <c r="D61" s="261" t="s">
        <v>383</v>
      </c>
      <c r="E61" s="260"/>
      <c r="F61" s="260">
        <v>13456</v>
      </c>
      <c r="G61" s="260"/>
      <c r="H61" s="260"/>
    </row>
    <row r="62" spans="1:8" ht="12.75">
      <c r="A62" s="273"/>
      <c r="B62" s="253"/>
      <c r="C62" s="257" t="s">
        <v>289</v>
      </c>
      <c r="D62" s="261" t="s">
        <v>384</v>
      </c>
      <c r="E62" s="259">
        <f>SUM(E63+E66+E71+E82+E89+E95+E98)</f>
        <v>330496</v>
      </c>
      <c r="F62" s="259">
        <f>SUBTOTAL(9,F63:F111)</f>
        <v>236516</v>
      </c>
      <c r="G62" s="259">
        <f>SUM(G63+G66+G71+G82+G89+G95+G98)</f>
        <v>236000</v>
      </c>
      <c r="H62" s="259">
        <f>SUM(H63+H66+H71+H82+H89+H95+H98)</f>
        <v>238000</v>
      </c>
    </row>
    <row r="63" spans="1:8" ht="12.75">
      <c r="A63" s="273"/>
      <c r="B63" s="253"/>
      <c r="C63" s="249"/>
      <c r="D63" s="261" t="s">
        <v>385</v>
      </c>
      <c r="E63" s="260">
        <f>SUM(E64:E65)</f>
        <v>4416</v>
      </c>
      <c r="F63" s="260">
        <f>SUBTOTAL(9,F64:F65)</f>
        <v>4100</v>
      </c>
      <c r="G63" s="264">
        <v>4000</v>
      </c>
      <c r="H63" s="260">
        <v>4000</v>
      </c>
    </row>
    <row r="64" spans="1:8" ht="12.75">
      <c r="A64" s="273"/>
      <c r="B64" s="253"/>
      <c r="C64" s="249"/>
      <c r="D64" s="262" t="s">
        <v>386</v>
      </c>
      <c r="E64" s="260">
        <v>2092</v>
      </c>
      <c r="F64" s="260">
        <v>2100</v>
      </c>
      <c r="G64" s="264"/>
      <c r="H64" s="260"/>
    </row>
    <row r="65" spans="1:8" ht="12.75">
      <c r="A65" s="273"/>
      <c r="B65" s="253"/>
      <c r="C65" s="249"/>
      <c r="D65" s="262" t="s">
        <v>387</v>
      </c>
      <c r="E65" s="260">
        <v>2324</v>
      </c>
      <c r="F65" s="260">
        <v>2000</v>
      </c>
      <c r="G65" s="265"/>
      <c r="H65" s="265"/>
    </row>
    <row r="66" spans="1:8" ht="12.75">
      <c r="A66" s="273"/>
      <c r="B66" s="253"/>
      <c r="C66" s="249"/>
      <c r="D66" s="261" t="s">
        <v>409</v>
      </c>
      <c r="E66" s="260">
        <f>SUM(E67:E70)</f>
        <v>108046</v>
      </c>
      <c r="F66" s="260">
        <f>SUBTOTAL(9,F67:F70)</f>
        <v>97320</v>
      </c>
      <c r="G66" s="264">
        <v>94000</v>
      </c>
      <c r="H66" s="260">
        <v>94000</v>
      </c>
    </row>
    <row r="67" spans="1:8" ht="12.75">
      <c r="A67" s="273"/>
      <c r="B67" s="253"/>
      <c r="C67" s="249"/>
      <c r="D67" s="262" t="s">
        <v>410</v>
      </c>
      <c r="E67" s="260">
        <v>65392</v>
      </c>
      <c r="F67" s="260">
        <v>66000</v>
      </c>
      <c r="G67" s="265"/>
      <c r="H67" s="265"/>
    </row>
    <row r="68" spans="1:8" ht="12.75">
      <c r="A68" s="273"/>
      <c r="B68" s="253"/>
      <c r="C68" s="249"/>
      <c r="D68" s="262" t="s">
        <v>411</v>
      </c>
      <c r="E68" s="260">
        <v>6639</v>
      </c>
      <c r="F68" s="260">
        <v>2600</v>
      </c>
      <c r="G68" s="264"/>
      <c r="H68" s="260"/>
    </row>
    <row r="69" spans="1:8" ht="12.75">
      <c r="A69" s="273"/>
      <c r="B69" s="273"/>
      <c r="C69" s="249"/>
      <c r="D69" s="262" t="s">
        <v>412</v>
      </c>
      <c r="E69" s="267">
        <v>35019</v>
      </c>
      <c r="F69" s="267">
        <v>27820</v>
      </c>
      <c r="G69" s="267"/>
      <c r="H69" s="267"/>
    </row>
    <row r="70" spans="1:8" ht="12.75">
      <c r="A70" s="273"/>
      <c r="B70" s="273"/>
      <c r="C70" s="249"/>
      <c r="D70" s="262" t="s">
        <v>413</v>
      </c>
      <c r="E70" s="267">
        <v>996</v>
      </c>
      <c r="F70" s="267">
        <v>900</v>
      </c>
      <c r="G70" s="267"/>
      <c r="H70" s="267"/>
    </row>
    <row r="71" spans="1:8" ht="12.75">
      <c r="A71" s="273"/>
      <c r="B71" s="273"/>
      <c r="C71" s="249"/>
      <c r="D71" s="261" t="s">
        <v>388</v>
      </c>
      <c r="E71" s="267">
        <f>SUM(E72:E81)</f>
        <v>41692</v>
      </c>
      <c r="F71" s="267">
        <f>SUBTOTAL(9,F72:F81)</f>
        <v>22597</v>
      </c>
      <c r="G71" s="267">
        <v>21000</v>
      </c>
      <c r="H71" s="267">
        <v>21000</v>
      </c>
    </row>
    <row r="72" spans="1:8" ht="12.75">
      <c r="A72" s="273"/>
      <c r="B72" s="273"/>
      <c r="C72" s="249"/>
      <c r="D72" s="262" t="s">
        <v>414</v>
      </c>
      <c r="E72" s="267">
        <v>6639</v>
      </c>
      <c r="F72" s="267">
        <v>500</v>
      </c>
      <c r="G72" s="267"/>
      <c r="H72" s="267"/>
    </row>
    <row r="73" spans="1:8" ht="12.75">
      <c r="A73" s="273"/>
      <c r="B73" s="273"/>
      <c r="C73" s="249"/>
      <c r="D73" s="262" t="s">
        <v>415</v>
      </c>
      <c r="E73" s="267">
        <v>8962</v>
      </c>
      <c r="F73" s="267"/>
      <c r="G73" s="267"/>
      <c r="H73" s="267"/>
    </row>
    <row r="74" spans="1:8" ht="12.75">
      <c r="A74" s="273"/>
      <c r="B74" s="273"/>
      <c r="C74" s="249"/>
      <c r="D74" s="262" t="s">
        <v>416</v>
      </c>
      <c r="E74" s="267">
        <v>266</v>
      </c>
      <c r="F74" s="267">
        <v>100</v>
      </c>
      <c r="G74" s="267"/>
      <c r="H74" s="267"/>
    </row>
    <row r="75" spans="1:8" ht="12.75">
      <c r="A75" s="273"/>
      <c r="B75" s="273"/>
      <c r="C75" s="249"/>
      <c r="D75" s="262" t="s">
        <v>417</v>
      </c>
      <c r="E75" s="267"/>
      <c r="F75" s="267">
        <v>2000</v>
      </c>
      <c r="G75" s="267"/>
      <c r="H75" s="267"/>
    </row>
    <row r="76" spans="1:8" ht="12.75">
      <c r="A76" s="273"/>
      <c r="B76" s="273"/>
      <c r="C76" s="249"/>
      <c r="D76" s="262" t="s">
        <v>418</v>
      </c>
      <c r="E76" s="267">
        <v>15967</v>
      </c>
      <c r="F76" s="267">
        <v>14832</v>
      </c>
      <c r="G76" s="267"/>
      <c r="H76" s="267"/>
    </row>
    <row r="77" spans="1:8" ht="12.75">
      <c r="A77" s="273"/>
      <c r="B77" s="273"/>
      <c r="C77" s="249"/>
      <c r="D77" s="262" t="s">
        <v>419</v>
      </c>
      <c r="E77" s="267">
        <v>697</v>
      </c>
      <c r="F77" s="267"/>
      <c r="G77" s="267"/>
      <c r="H77" s="267"/>
    </row>
    <row r="78" spans="1:8" ht="12.75">
      <c r="A78" s="273"/>
      <c r="B78" s="273"/>
      <c r="C78" s="249"/>
      <c r="D78" s="262" t="s">
        <v>420</v>
      </c>
      <c r="E78" s="267">
        <v>1660</v>
      </c>
      <c r="F78" s="267">
        <v>1200</v>
      </c>
      <c r="G78" s="267"/>
      <c r="H78" s="267"/>
    </row>
    <row r="79" spans="1:8" ht="12.75">
      <c r="A79" s="273"/>
      <c r="B79" s="273"/>
      <c r="C79" s="249"/>
      <c r="D79" s="262" t="s">
        <v>421</v>
      </c>
      <c r="E79" s="267">
        <v>199</v>
      </c>
      <c r="F79" s="267">
        <v>65</v>
      </c>
      <c r="G79" s="267"/>
      <c r="H79" s="267"/>
    </row>
    <row r="80" spans="1:8" ht="12.75">
      <c r="A80" s="273"/>
      <c r="B80" s="273"/>
      <c r="C80" s="249"/>
      <c r="D80" s="262" t="s">
        <v>422</v>
      </c>
      <c r="E80" s="267">
        <v>3319</v>
      </c>
      <c r="F80" s="267"/>
      <c r="G80" s="267"/>
      <c r="H80" s="267"/>
    </row>
    <row r="81" spans="1:8" ht="12.75">
      <c r="A81" s="273"/>
      <c r="B81" s="273"/>
      <c r="C81" s="249"/>
      <c r="D81" s="262" t="s">
        <v>389</v>
      </c>
      <c r="E81" s="267">
        <v>3983</v>
      </c>
      <c r="F81" s="267">
        <v>3900</v>
      </c>
      <c r="G81" s="267"/>
      <c r="H81" s="267"/>
    </row>
    <row r="82" spans="1:8" ht="12.75">
      <c r="A82" s="273"/>
      <c r="B82" s="273"/>
      <c r="C82" s="249"/>
      <c r="D82" s="261" t="s">
        <v>390</v>
      </c>
      <c r="E82" s="267">
        <f>SUM(E83:E88)</f>
        <v>15701</v>
      </c>
      <c r="F82" s="267">
        <f>SUBTOTAL(9,F83:F88)</f>
        <v>14170</v>
      </c>
      <c r="G82" s="267">
        <v>14500</v>
      </c>
      <c r="H82" s="267">
        <v>14500</v>
      </c>
    </row>
    <row r="83" spans="1:8" ht="12.75">
      <c r="A83" s="273"/>
      <c r="B83" s="273"/>
      <c r="C83" s="249"/>
      <c r="D83" s="262" t="s">
        <v>423</v>
      </c>
      <c r="E83" s="267">
        <v>8630</v>
      </c>
      <c r="F83" s="267">
        <v>7500</v>
      </c>
      <c r="G83" s="267"/>
      <c r="H83" s="267"/>
    </row>
    <row r="84" spans="1:8" ht="12.75">
      <c r="A84" s="273"/>
      <c r="B84" s="273"/>
      <c r="C84" s="249"/>
      <c r="D84" s="262" t="s">
        <v>424</v>
      </c>
      <c r="E84" s="267">
        <v>1992</v>
      </c>
      <c r="F84" s="267">
        <v>2700</v>
      </c>
      <c r="G84" s="267"/>
      <c r="H84" s="267"/>
    </row>
    <row r="85" spans="1:8" ht="12.75">
      <c r="A85" s="273"/>
      <c r="B85" s="273"/>
      <c r="C85" s="249"/>
      <c r="D85" s="262" t="s">
        <v>425</v>
      </c>
      <c r="E85" s="267">
        <v>3817</v>
      </c>
      <c r="F85" s="267">
        <v>3800</v>
      </c>
      <c r="G85" s="267"/>
      <c r="H85" s="267"/>
    </row>
    <row r="86" spans="1:8" ht="12.75">
      <c r="A86" s="273"/>
      <c r="B86" s="273"/>
      <c r="C86" s="249"/>
      <c r="D86" s="262" t="s">
        <v>426</v>
      </c>
      <c r="E86" s="267">
        <v>996</v>
      </c>
      <c r="F86" s="267"/>
      <c r="G86" s="267"/>
      <c r="H86" s="267"/>
    </row>
    <row r="87" spans="1:8" ht="12.75">
      <c r="A87" s="273"/>
      <c r="B87" s="273"/>
      <c r="C87" s="249"/>
      <c r="D87" s="262" t="s">
        <v>427</v>
      </c>
      <c r="E87" s="267">
        <v>166</v>
      </c>
      <c r="F87" s="267">
        <v>170</v>
      </c>
      <c r="G87" s="267"/>
      <c r="H87" s="267"/>
    </row>
    <row r="88" spans="1:8" ht="12.75">
      <c r="A88" s="273"/>
      <c r="B88" s="273"/>
      <c r="C88" s="249"/>
      <c r="D88" s="262" t="s">
        <v>428</v>
      </c>
      <c r="E88" s="267">
        <v>100</v>
      </c>
      <c r="F88" s="267"/>
      <c r="G88" s="267"/>
      <c r="H88" s="267"/>
    </row>
    <row r="89" spans="1:8" ht="12.75">
      <c r="A89" s="273"/>
      <c r="B89" s="273"/>
      <c r="C89" s="249"/>
      <c r="D89" s="261" t="s">
        <v>429</v>
      </c>
      <c r="E89" s="267">
        <f>SUM(E90:E94)</f>
        <v>5443</v>
      </c>
      <c r="F89" s="267">
        <f>SUBTOTAL(9,F90:F94)</f>
        <v>10260</v>
      </c>
      <c r="G89" s="267">
        <v>10500</v>
      </c>
      <c r="H89" s="267">
        <v>10500</v>
      </c>
    </row>
    <row r="90" spans="1:8" ht="12.75">
      <c r="A90" s="273"/>
      <c r="B90" s="273"/>
      <c r="C90" s="249"/>
      <c r="D90" s="262" t="s">
        <v>430</v>
      </c>
      <c r="E90" s="267"/>
      <c r="F90" s="267"/>
      <c r="G90" s="267"/>
      <c r="H90" s="267"/>
    </row>
    <row r="91" spans="1:8" ht="12.75">
      <c r="A91" s="273"/>
      <c r="B91" s="273"/>
      <c r="C91" s="249"/>
      <c r="D91" s="262" t="s">
        <v>431</v>
      </c>
      <c r="E91" s="267"/>
      <c r="F91" s="267"/>
      <c r="G91" s="267"/>
      <c r="H91" s="267"/>
    </row>
    <row r="92" spans="1:8" ht="12.75">
      <c r="A92" s="273"/>
      <c r="B92" s="273"/>
      <c r="C92" s="249"/>
      <c r="D92" s="262" t="s">
        <v>432</v>
      </c>
      <c r="E92" s="267"/>
      <c r="F92" s="267"/>
      <c r="G92" s="267"/>
      <c r="H92" s="267"/>
    </row>
    <row r="93" spans="1:8" ht="12.75">
      <c r="A93" s="273"/>
      <c r="B93" s="273"/>
      <c r="C93" s="249"/>
      <c r="D93" s="262" t="s">
        <v>433</v>
      </c>
      <c r="E93" s="267">
        <v>3319</v>
      </c>
      <c r="F93" s="267">
        <v>5400</v>
      </c>
      <c r="G93" s="267"/>
      <c r="H93" s="267"/>
    </row>
    <row r="94" spans="1:8" ht="12.75">
      <c r="A94" s="273"/>
      <c r="B94" s="273"/>
      <c r="C94" s="249"/>
      <c r="D94" s="262" t="s">
        <v>434</v>
      </c>
      <c r="E94" s="267">
        <v>2124</v>
      </c>
      <c r="F94" s="267">
        <v>4860</v>
      </c>
      <c r="G94" s="267"/>
      <c r="H94" s="267"/>
    </row>
    <row r="95" spans="1:8" ht="12.75">
      <c r="A95" s="273"/>
      <c r="B95" s="273"/>
      <c r="C95" s="249"/>
      <c r="D95" s="261" t="s">
        <v>435</v>
      </c>
      <c r="E95" s="267">
        <f>SUM(E96:E97)</f>
        <v>4747</v>
      </c>
      <c r="F95" s="267">
        <f>SUBTOTAL(9,F96:F97)</f>
        <v>4000</v>
      </c>
      <c r="G95" s="267">
        <v>4000</v>
      </c>
      <c r="H95" s="267">
        <v>4000</v>
      </c>
    </row>
    <row r="96" spans="1:8" ht="12.75">
      <c r="A96" s="273"/>
      <c r="B96" s="273"/>
      <c r="C96" s="249"/>
      <c r="D96" s="262" t="s">
        <v>436</v>
      </c>
      <c r="E96" s="267">
        <v>4647</v>
      </c>
      <c r="F96" s="267">
        <v>3900</v>
      </c>
      <c r="G96" s="267"/>
      <c r="H96" s="267"/>
    </row>
    <row r="97" spans="1:8" ht="12.75">
      <c r="A97" s="273"/>
      <c r="B97" s="273"/>
      <c r="C97" s="249"/>
      <c r="D97" s="262" t="s">
        <v>437</v>
      </c>
      <c r="E97" s="267">
        <v>100</v>
      </c>
      <c r="F97" s="267">
        <v>100</v>
      </c>
      <c r="G97" s="267"/>
      <c r="H97" s="267"/>
    </row>
    <row r="98" spans="1:8" ht="12.75">
      <c r="A98" s="273"/>
      <c r="B98" s="273"/>
      <c r="C98" s="249"/>
      <c r="D98" s="261" t="s">
        <v>392</v>
      </c>
      <c r="E98" s="267">
        <f>SUM(E99:E111)</f>
        <v>150451</v>
      </c>
      <c r="F98" s="267">
        <f>SUBTOTAL(9,F99:F111)</f>
        <v>84069</v>
      </c>
      <c r="G98" s="267">
        <v>88000</v>
      </c>
      <c r="H98" s="267">
        <v>90000</v>
      </c>
    </row>
    <row r="99" spans="1:8" ht="12.75">
      <c r="A99" s="273"/>
      <c r="B99" s="273"/>
      <c r="C99" s="249"/>
      <c r="D99" s="262" t="s">
        <v>438</v>
      </c>
      <c r="E99" s="267">
        <v>2324</v>
      </c>
      <c r="F99" s="267">
        <v>2100</v>
      </c>
      <c r="G99" s="267"/>
      <c r="H99" s="267"/>
    </row>
    <row r="100" spans="1:8" ht="12.75">
      <c r="A100" s="273"/>
      <c r="B100" s="273"/>
      <c r="C100" s="249"/>
      <c r="D100" s="262" t="s">
        <v>439</v>
      </c>
      <c r="E100" s="267">
        <v>996</v>
      </c>
      <c r="F100" s="267">
        <v>600</v>
      </c>
      <c r="G100" s="267"/>
      <c r="H100" s="267"/>
    </row>
    <row r="101" spans="1:8" ht="12.75">
      <c r="A101" s="273"/>
      <c r="B101" s="273"/>
      <c r="C101" s="249"/>
      <c r="D101" s="262" t="s">
        <v>440</v>
      </c>
      <c r="E101" s="267">
        <v>19007</v>
      </c>
      <c r="F101" s="267">
        <v>16666</v>
      </c>
      <c r="G101" s="267"/>
      <c r="H101" s="267"/>
    </row>
    <row r="102" spans="1:8" ht="12.75">
      <c r="A102" s="273"/>
      <c r="B102" s="273"/>
      <c r="C102" s="249"/>
      <c r="D102" s="262" t="s">
        <v>441</v>
      </c>
      <c r="E102" s="267">
        <v>1992</v>
      </c>
      <c r="F102" s="267">
        <v>3035</v>
      </c>
      <c r="G102" s="267"/>
      <c r="H102" s="267"/>
    </row>
    <row r="103" spans="1:8" ht="12.75">
      <c r="A103" s="273"/>
      <c r="B103" s="273"/>
      <c r="C103" s="249"/>
      <c r="D103" s="262" t="s">
        <v>442</v>
      </c>
      <c r="E103" s="267">
        <v>74886</v>
      </c>
      <c r="F103" s="267">
        <v>8311</v>
      </c>
      <c r="G103" s="267"/>
      <c r="H103" s="267"/>
    </row>
    <row r="104" spans="1:8" ht="12.75">
      <c r="A104" s="273"/>
      <c r="B104" s="273"/>
      <c r="C104" s="249"/>
      <c r="D104" s="262" t="s">
        <v>395</v>
      </c>
      <c r="E104" s="267">
        <v>28547</v>
      </c>
      <c r="F104" s="267">
        <v>28547</v>
      </c>
      <c r="G104" s="267"/>
      <c r="H104" s="267"/>
    </row>
    <row r="105" spans="1:8" ht="12.75">
      <c r="A105" s="273"/>
      <c r="B105" s="273"/>
      <c r="C105" s="249"/>
      <c r="D105" s="262" t="s">
        <v>443</v>
      </c>
      <c r="E105" s="267">
        <v>996</v>
      </c>
      <c r="F105" s="267">
        <v>1200</v>
      </c>
      <c r="G105" s="267"/>
      <c r="H105" s="267"/>
    </row>
    <row r="106" spans="1:8" ht="12.75">
      <c r="A106" s="273"/>
      <c r="B106" s="273"/>
      <c r="C106" s="249"/>
      <c r="D106" s="262" t="s">
        <v>444</v>
      </c>
      <c r="E106" s="267">
        <v>10085</v>
      </c>
      <c r="F106" s="267">
        <v>9960</v>
      </c>
      <c r="G106" s="267"/>
      <c r="H106" s="267"/>
    </row>
    <row r="107" spans="1:8" ht="12.75">
      <c r="A107" s="273"/>
      <c r="B107" s="273"/>
      <c r="C107" s="249"/>
      <c r="D107" s="262" t="s">
        <v>445</v>
      </c>
      <c r="E107" s="267">
        <v>3319</v>
      </c>
      <c r="F107" s="267">
        <v>2500</v>
      </c>
      <c r="G107" s="267"/>
      <c r="H107" s="267"/>
    </row>
    <row r="108" spans="1:8" ht="12.75">
      <c r="A108" s="273"/>
      <c r="B108" s="253"/>
      <c r="C108" s="249"/>
      <c r="D108" s="262" t="s">
        <v>446</v>
      </c>
      <c r="E108" s="267">
        <v>1328</v>
      </c>
      <c r="F108" s="267">
        <v>3000</v>
      </c>
      <c r="G108" s="267"/>
      <c r="H108" s="267"/>
    </row>
    <row r="109" spans="1:8" ht="12.75">
      <c r="A109" s="273"/>
      <c r="B109" s="273"/>
      <c r="C109" s="249"/>
      <c r="D109" s="262" t="s">
        <v>447</v>
      </c>
      <c r="E109" s="267">
        <v>6639</v>
      </c>
      <c r="F109" s="267">
        <v>5800</v>
      </c>
      <c r="G109" s="267"/>
      <c r="H109" s="267"/>
    </row>
    <row r="110" spans="1:8" ht="12.75">
      <c r="A110" s="273"/>
      <c r="B110" s="273"/>
      <c r="C110" s="249"/>
      <c r="D110" s="277" t="s">
        <v>448</v>
      </c>
      <c r="E110" s="278"/>
      <c r="F110" s="267">
        <v>2050</v>
      </c>
      <c r="G110" s="267"/>
      <c r="H110" s="267"/>
    </row>
    <row r="111" spans="1:8" ht="12.75">
      <c r="A111" s="273"/>
      <c r="B111" s="273"/>
      <c r="C111" s="249"/>
      <c r="D111" s="262" t="s">
        <v>449</v>
      </c>
      <c r="E111" s="267">
        <v>332</v>
      </c>
      <c r="F111" s="267">
        <v>300</v>
      </c>
      <c r="G111" s="267"/>
      <c r="H111" s="267"/>
    </row>
    <row r="112" spans="1:8" ht="12.75">
      <c r="A112" s="273"/>
      <c r="B112" s="273"/>
      <c r="C112" s="268">
        <v>640</v>
      </c>
      <c r="D112" s="261" t="s">
        <v>397</v>
      </c>
      <c r="E112" s="269">
        <f>SUM(E113+E115)</f>
        <v>13983</v>
      </c>
      <c r="F112" s="269">
        <f>SUBTOTAL(9,F113:F119)</f>
        <v>14584</v>
      </c>
      <c r="G112" s="269">
        <f>SUM(G113+G115)</f>
        <v>13000</v>
      </c>
      <c r="H112" s="269">
        <f>SUM(H113+H115)</f>
        <v>13600</v>
      </c>
    </row>
    <row r="113" spans="1:8" ht="12.75">
      <c r="A113" s="273"/>
      <c r="B113" s="273"/>
      <c r="C113" s="268"/>
      <c r="D113" s="279" t="s">
        <v>450</v>
      </c>
      <c r="E113" s="267">
        <f>SUM(E114)</f>
        <v>2000</v>
      </c>
      <c r="F113" s="267">
        <f>SUBTOTAL(9,F114)</f>
        <v>0</v>
      </c>
      <c r="G113" s="267">
        <f>SUM(G114+G116)</f>
        <v>0</v>
      </c>
      <c r="H113" s="267">
        <v>0</v>
      </c>
    </row>
    <row r="114" spans="1:8" ht="12.75">
      <c r="A114" s="273"/>
      <c r="B114" s="273"/>
      <c r="C114" s="268"/>
      <c r="D114" s="263" t="s">
        <v>451</v>
      </c>
      <c r="E114" s="267">
        <v>2000</v>
      </c>
      <c r="F114" s="267"/>
      <c r="G114" s="267"/>
      <c r="H114" s="267"/>
    </row>
    <row r="115" spans="1:8" ht="12.75">
      <c r="A115" s="273"/>
      <c r="B115" s="273"/>
      <c r="C115" s="268"/>
      <c r="D115" s="261" t="s">
        <v>398</v>
      </c>
      <c r="E115" s="267">
        <f>SUM(E116:E119)</f>
        <v>11983</v>
      </c>
      <c r="F115" s="267">
        <f>SUBTOTAL(9,F116:F119)</f>
        <v>14584</v>
      </c>
      <c r="G115" s="267">
        <v>13000</v>
      </c>
      <c r="H115" s="267">
        <v>13600</v>
      </c>
    </row>
    <row r="116" spans="1:8" ht="12.75">
      <c r="A116" s="273"/>
      <c r="B116" s="273"/>
      <c r="C116" s="268"/>
      <c r="D116" s="262" t="s">
        <v>452</v>
      </c>
      <c r="E116" s="267">
        <v>8962</v>
      </c>
      <c r="F116" s="267">
        <v>10000</v>
      </c>
      <c r="G116" s="267"/>
      <c r="H116" s="267"/>
    </row>
    <row r="117" spans="1:8" ht="12.75">
      <c r="A117" s="273"/>
      <c r="B117" s="273"/>
      <c r="C117" s="268"/>
      <c r="D117" s="262" t="s">
        <v>399</v>
      </c>
      <c r="E117" s="267"/>
      <c r="F117" s="267"/>
      <c r="G117" s="267"/>
      <c r="H117" s="267"/>
    </row>
    <row r="118" spans="1:8" ht="12.75">
      <c r="A118" s="273"/>
      <c r="B118" s="273"/>
      <c r="C118" s="268"/>
      <c r="D118" s="262" t="s">
        <v>400</v>
      </c>
      <c r="E118" s="267">
        <v>2091</v>
      </c>
      <c r="F118" s="267">
        <v>3484</v>
      </c>
      <c r="G118" s="267"/>
      <c r="H118" s="267"/>
    </row>
    <row r="119" spans="1:8" ht="12.75">
      <c r="A119" s="273"/>
      <c r="B119" s="273"/>
      <c r="C119" s="268"/>
      <c r="D119" s="262" t="s">
        <v>453</v>
      </c>
      <c r="E119" s="267">
        <v>930</v>
      </c>
      <c r="F119" s="267">
        <v>1100</v>
      </c>
      <c r="G119" s="267"/>
      <c r="H119" s="267"/>
    </row>
    <row r="120" spans="1:8" ht="12.75">
      <c r="A120" s="273"/>
      <c r="B120" s="273"/>
      <c r="C120" s="280">
        <v>700</v>
      </c>
      <c r="D120" s="281" t="s">
        <v>454</v>
      </c>
      <c r="E120" s="282">
        <f>SUM(E121)</f>
        <v>24530</v>
      </c>
      <c r="F120" s="282">
        <f>SUBTOTAL(9,F121:F129)</f>
        <v>20000</v>
      </c>
      <c r="G120" s="282">
        <f>SUM(G121)</f>
        <v>24500</v>
      </c>
      <c r="H120" s="282">
        <f>SUM(H121)</f>
        <v>24000</v>
      </c>
    </row>
    <row r="121" spans="1:8" ht="12.75">
      <c r="A121" s="273"/>
      <c r="B121" s="273"/>
      <c r="C121" s="268">
        <v>710</v>
      </c>
      <c r="D121" s="261" t="s">
        <v>455</v>
      </c>
      <c r="E121" s="269">
        <f>SUM(E122+E124+E126)</f>
        <v>24530</v>
      </c>
      <c r="F121" s="269">
        <f>SUBTOTAL(9,F122:F129)</f>
        <v>20000</v>
      </c>
      <c r="G121" s="269">
        <f>SUM(G122+G124+G126)</f>
        <v>24500</v>
      </c>
      <c r="H121" s="269">
        <f>SUM(H122+H124+H126)</f>
        <v>24000</v>
      </c>
    </row>
    <row r="122" spans="1:8" ht="12.75">
      <c r="A122" s="273"/>
      <c r="B122" s="273"/>
      <c r="C122" s="270"/>
      <c r="D122" s="261" t="s">
        <v>456</v>
      </c>
      <c r="E122" s="267">
        <f>SUM(E123:E123)</f>
        <v>17593</v>
      </c>
      <c r="F122" s="267">
        <f>SUBTOTAL(9,F123)</f>
        <v>16670</v>
      </c>
      <c r="G122" s="267">
        <f>SUBTOTAL(9,G123)</f>
        <v>18000</v>
      </c>
      <c r="H122" s="267">
        <f>SUBTOTAL(9,H123)</f>
        <v>20000</v>
      </c>
    </row>
    <row r="123" spans="1:8" ht="12.75">
      <c r="A123" s="273"/>
      <c r="B123" s="273"/>
      <c r="C123" s="270"/>
      <c r="D123" s="262" t="s">
        <v>457</v>
      </c>
      <c r="E123" s="267">
        <v>17593</v>
      </c>
      <c r="F123" s="267">
        <v>16670</v>
      </c>
      <c r="G123" s="267">
        <v>18000</v>
      </c>
      <c r="H123" s="267">
        <v>20000</v>
      </c>
    </row>
    <row r="124" spans="1:8" ht="12.75">
      <c r="A124" s="273"/>
      <c r="B124" s="273"/>
      <c r="C124" s="270"/>
      <c r="D124" s="261" t="s">
        <v>458</v>
      </c>
      <c r="E124" s="267">
        <f>SUM(E125)</f>
        <v>0</v>
      </c>
      <c r="F124" s="267">
        <f>SUBTOTAL(9,F125)</f>
        <v>0</v>
      </c>
      <c r="G124" s="267">
        <f>SUBTOTAL(9,G125)</f>
        <v>0</v>
      </c>
      <c r="H124" s="267">
        <f>SUBTOTAL(9,H125)</f>
        <v>0</v>
      </c>
    </row>
    <row r="125" spans="1:8" ht="12.75">
      <c r="A125" s="273"/>
      <c r="B125" s="273"/>
      <c r="C125" s="270"/>
      <c r="D125" s="262" t="s">
        <v>459</v>
      </c>
      <c r="E125" s="267"/>
      <c r="F125" s="267"/>
      <c r="G125" s="267"/>
      <c r="H125" s="267"/>
    </row>
    <row r="126" spans="1:8" ht="12.75">
      <c r="A126" s="273"/>
      <c r="B126" s="273"/>
      <c r="C126" s="270"/>
      <c r="D126" s="261" t="s">
        <v>460</v>
      </c>
      <c r="E126" s="267">
        <f>SUM(E127:E129)</f>
        <v>6937</v>
      </c>
      <c r="F126" s="267">
        <f>SUBTOTAL(9,F127:F129)</f>
        <v>3330</v>
      </c>
      <c r="G126" s="267">
        <v>6500</v>
      </c>
      <c r="H126" s="267">
        <v>4000</v>
      </c>
    </row>
    <row r="127" spans="1:8" ht="12.75">
      <c r="A127" s="273"/>
      <c r="B127" s="273"/>
      <c r="C127" s="270"/>
      <c r="D127" s="262" t="s">
        <v>461</v>
      </c>
      <c r="E127" s="267">
        <v>3319</v>
      </c>
      <c r="F127" s="267"/>
      <c r="G127" s="267"/>
      <c r="H127" s="267"/>
    </row>
    <row r="128" spans="1:8" ht="12.75">
      <c r="A128" s="273"/>
      <c r="B128" s="273"/>
      <c r="C128" s="270"/>
      <c r="D128" s="262" t="s">
        <v>462</v>
      </c>
      <c r="E128" s="267">
        <v>1660</v>
      </c>
      <c r="F128" s="267">
        <v>3330</v>
      </c>
      <c r="G128" s="267"/>
      <c r="H128" s="267"/>
    </row>
    <row r="129" spans="1:8" ht="12.75">
      <c r="A129" s="273"/>
      <c r="B129" s="273"/>
      <c r="C129" s="270"/>
      <c r="D129" s="262" t="s">
        <v>463</v>
      </c>
      <c r="E129" s="267">
        <v>1958</v>
      </c>
      <c r="F129" s="267"/>
      <c r="G129" s="267"/>
      <c r="H129" s="267"/>
    </row>
    <row r="130" spans="1:8" ht="12.75">
      <c r="A130" s="273"/>
      <c r="B130" s="283" t="s">
        <v>464</v>
      </c>
      <c r="C130" s="283" t="s">
        <v>465</v>
      </c>
      <c r="D130" s="283"/>
      <c r="E130" s="284">
        <f>SUM(E132)</f>
        <v>16597</v>
      </c>
      <c r="F130" s="284">
        <f>F132</f>
        <v>124814</v>
      </c>
      <c r="G130" s="284">
        <f>SUM(G132)</f>
        <v>5500</v>
      </c>
      <c r="H130" s="284">
        <f>SUM(H132)</f>
        <v>5500</v>
      </c>
    </row>
    <row r="131" spans="1:8" ht="12.75">
      <c r="A131" s="273"/>
      <c r="B131" s="285"/>
      <c r="C131" s="280">
        <v>600</v>
      </c>
      <c r="D131" s="281" t="s">
        <v>368</v>
      </c>
      <c r="E131" s="282">
        <f>SUM(E132)</f>
        <v>16597</v>
      </c>
      <c r="F131" s="282">
        <f>F132</f>
        <v>124814</v>
      </c>
      <c r="G131" s="282">
        <f>SUBTOTAL(9,G132:G137)</f>
        <v>5500</v>
      </c>
      <c r="H131" s="282">
        <f>SUBTOTAL(9,H132:H137)</f>
        <v>5500</v>
      </c>
    </row>
    <row r="132" spans="1:8" ht="12.75">
      <c r="A132" s="273"/>
      <c r="B132" s="285"/>
      <c r="C132" s="268">
        <v>630</v>
      </c>
      <c r="D132" s="261" t="s">
        <v>384</v>
      </c>
      <c r="E132" s="269">
        <f>SUM(E135)</f>
        <v>16597</v>
      </c>
      <c r="F132" s="269">
        <f>F133+F135</f>
        <v>124814</v>
      </c>
      <c r="G132" s="269">
        <v>5500</v>
      </c>
      <c r="H132" s="269">
        <v>5500</v>
      </c>
    </row>
    <row r="133" spans="1:8" ht="12.75">
      <c r="A133" s="273"/>
      <c r="B133" s="285"/>
      <c r="C133" s="268"/>
      <c r="D133" s="261" t="s">
        <v>388</v>
      </c>
      <c r="E133" s="267"/>
      <c r="F133" s="267">
        <f>F134</f>
        <v>119314</v>
      </c>
      <c r="G133" s="269"/>
      <c r="H133" s="269"/>
    </row>
    <row r="134" spans="1:8" ht="12.75">
      <c r="A134" s="273"/>
      <c r="B134" s="285"/>
      <c r="C134" s="268"/>
      <c r="D134" s="262" t="s">
        <v>466</v>
      </c>
      <c r="E134" s="267"/>
      <c r="F134" s="267">
        <v>119314</v>
      </c>
      <c r="G134" s="269"/>
      <c r="H134" s="269"/>
    </row>
    <row r="135" spans="1:8" ht="12.75">
      <c r="A135" s="273"/>
      <c r="B135" s="285"/>
      <c r="C135" s="268"/>
      <c r="D135" s="261" t="s">
        <v>392</v>
      </c>
      <c r="E135" s="267">
        <f>SUM(E136:E137)</f>
        <v>16597</v>
      </c>
      <c r="F135" s="267">
        <f>SUBTOTAL(9,F136:F137)</f>
        <v>5500</v>
      </c>
      <c r="G135" s="267"/>
      <c r="H135" s="267"/>
    </row>
    <row r="136" spans="1:8" ht="12.75">
      <c r="A136" s="273"/>
      <c r="B136" s="285"/>
      <c r="C136" s="268"/>
      <c r="D136" s="262" t="s">
        <v>442</v>
      </c>
      <c r="E136" s="267">
        <v>1660</v>
      </c>
      <c r="F136" s="267">
        <v>500</v>
      </c>
      <c r="G136" s="267"/>
      <c r="H136" s="267"/>
    </row>
    <row r="137" spans="1:8" ht="12.75">
      <c r="A137" s="273"/>
      <c r="B137" s="285"/>
      <c r="C137" s="268"/>
      <c r="D137" s="262" t="s">
        <v>449</v>
      </c>
      <c r="E137" s="267">
        <v>14937</v>
      </c>
      <c r="F137" s="267">
        <v>5000</v>
      </c>
      <c r="G137" s="267"/>
      <c r="H137" s="267"/>
    </row>
    <row r="138" spans="1:8" ht="12.75">
      <c r="A138" s="273"/>
      <c r="B138" s="283" t="s">
        <v>467</v>
      </c>
      <c r="C138" s="283" t="s">
        <v>468</v>
      </c>
      <c r="D138" s="283"/>
      <c r="E138" s="284">
        <f>SUM(E139+E144)</f>
        <v>338831</v>
      </c>
      <c r="F138" s="284">
        <f>SUBTOTAL(9,F139:F151)</f>
        <v>335500</v>
      </c>
      <c r="G138" s="284">
        <f>SUM(G139+G144)</f>
        <v>328000</v>
      </c>
      <c r="H138" s="284">
        <f>SUM(H139+H144)</f>
        <v>323000</v>
      </c>
    </row>
    <row r="139" spans="1:8" ht="12.75">
      <c r="A139" s="273"/>
      <c r="B139" s="286"/>
      <c r="C139" s="280">
        <v>600</v>
      </c>
      <c r="D139" s="281" t="s">
        <v>368</v>
      </c>
      <c r="E139" s="282">
        <f>SUM(E140)</f>
        <v>120771</v>
      </c>
      <c r="F139" s="282">
        <f>SUBTOTAL(9,F140:F143)</f>
        <v>122182</v>
      </c>
      <c r="G139" s="282">
        <f>SUM(G140)</f>
        <v>115000</v>
      </c>
      <c r="H139" s="282">
        <f>SUM(H140)</f>
        <v>110000</v>
      </c>
    </row>
    <row r="140" spans="1:8" ht="12.75">
      <c r="A140" s="273"/>
      <c r="B140" s="286"/>
      <c r="C140" s="268">
        <v>650</v>
      </c>
      <c r="D140" s="261" t="s">
        <v>469</v>
      </c>
      <c r="E140" s="269">
        <f>SUM(E141)</f>
        <v>120771</v>
      </c>
      <c r="F140" s="269">
        <f>SUBTOTAL(9,F141:F143)</f>
        <v>122182</v>
      </c>
      <c r="G140" s="269">
        <v>115000</v>
      </c>
      <c r="H140" s="269">
        <v>110000</v>
      </c>
    </row>
    <row r="141" spans="1:8" ht="12.75">
      <c r="A141" s="273"/>
      <c r="B141" s="286"/>
      <c r="C141" s="270"/>
      <c r="D141" s="287" t="s">
        <v>470</v>
      </c>
      <c r="E141" s="267">
        <f>SUM(E142:E143)</f>
        <v>120771</v>
      </c>
      <c r="F141" s="267">
        <f>SUBTOTAL(9,F142:F143)</f>
        <v>122182</v>
      </c>
      <c r="G141" s="267"/>
      <c r="H141" s="267"/>
    </row>
    <row r="142" spans="1:8" ht="12.75">
      <c r="A142" s="273"/>
      <c r="B142" s="286"/>
      <c r="C142" s="270"/>
      <c r="D142" s="262" t="s">
        <v>471</v>
      </c>
      <c r="E142" s="267">
        <v>27871</v>
      </c>
      <c r="F142" s="267">
        <v>24540</v>
      </c>
      <c r="G142" s="267"/>
      <c r="H142" s="267"/>
    </row>
    <row r="143" spans="1:8" ht="12.75">
      <c r="A143" s="273"/>
      <c r="B143" s="286"/>
      <c r="C143" s="270"/>
      <c r="D143" s="262" t="s">
        <v>472</v>
      </c>
      <c r="E143" s="267">
        <v>92900</v>
      </c>
      <c r="F143" s="267">
        <v>97642</v>
      </c>
      <c r="G143" s="267"/>
      <c r="H143" s="267"/>
    </row>
    <row r="144" spans="1:8" ht="12.75">
      <c r="A144" s="273"/>
      <c r="B144" s="286"/>
      <c r="C144" s="280">
        <v>800</v>
      </c>
      <c r="D144" s="281" t="s">
        <v>473</v>
      </c>
      <c r="E144" s="288">
        <f>SUM(E148+E145)</f>
        <v>218060</v>
      </c>
      <c r="F144" s="288">
        <f>SUBTOTAL(9,F145:F151)</f>
        <v>213318</v>
      </c>
      <c r="G144" s="288">
        <f>SUM(G148)</f>
        <v>213000</v>
      </c>
      <c r="H144" s="288">
        <f>SUM(H148)</f>
        <v>213000</v>
      </c>
    </row>
    <row r="145" spans="1:8" ht="12.75">
      <c r="A145" s="273"/>
      <c r="B145" s="286"/>
      <c r="C145" s="289">
        <v>810</v>
      </c>
      <c r="D145" s="265" t="s">
        <v>474</v>
      </c>
      <c r="E145" s="290">
        <f>SUM(E146)</f>
        <v>0</v>
      </c>
      <c r="F145" s="290">
        <f>SUBTOTAL(9,F146:F147)</f>
        <v>0</v>
      </c>
      <c r="G145" s="290"/>
      <c r="H145" s="290"/>
    </row>
    <row r="146" spans="1:8" ht="12.75">
      <c r="A146" s="273"/>
      <c r="B146" s="286"/>
      <c r="C146" s="289"/>
      <c r="D146" s="265" t="s">
        <v>475</v>
      </c>
      <c r="E146" s="291">
        <f>SUM(E147)</f>
        <v>0</v>
      </c>
      <c r="F146" s="291">
        <f>SUBTOTAL(9,F147)</f>
        <v>0</v>
      </c>
      <c r="G146" s="291"/>
      <c r="H146" s="291"/>
    </row>
    <row r="147" spans="1:8" ht="12.75">
      <c r="A147" s="273"/>
      <c r="B147" s="273"/>
      <c r="C147" s="289"/>
      <c r="D147" s="264" t="s">
        <v>476</v>
      </c>
      <c r="E147" s="291">
        <v>0</v>
      </c>
      <c r="F147" s="291"/>
      <c r="G147" s="291"/>
      <c r="H147" s="291"/>
    </row>
    <row r="148" spans="1:8" ht="12.75">
      <c r="A148" s="273"/>
      <c r="B148" s="273"/>
      <c r="C148" s="268">
        <v>820</v>
      </c>
      <c r="D148" s="261" t="s">
        <v>477</v>
      </c>
      <c r="E148" s="269">
        <f>SUM(E149)</f>
        <v>218060</v>
      </c>
      <c r="F148" s="269">
        <f>SUBTOTAL(9,F149:F151)</f>
        <v>213318</v>
      </c>
      <c r="G148" s="269">
        <v>213000</v>
      </c>
      <c r="H148" s="269">
        <v>213000</v>
      </c>
    </row>
    <row r="149" spans="1:8" ht="12.75">
      <c r="A149" s="273"/>
      <c r="B149" s="273"/>
      <c r="C149" s="270"/>
      <c r="D149" s="287" t="s">
        <v>478</v>
      </c>
      <c r="E149" s="269">
        <f>SUM(E150:E151)</f>
        <v>218060</v>
      </c>
      <c r="F149" s="269">
        <f>SUBTOTAL(9,F150:F151)</f>
        <v>213318</v>
      </c>
      <c r="G149" s="267"/>
      <c r="H149" s="267"/>
    </row>
    <row r="150" spans="1:8" ht="12.75">
      <c r="A150" s="273"/>
      <c r="B150" s="273"/>
      <c r="C150" s="270"/>
      <c r="D150" s="262" t="s">
        <v>479</v>
      </c>
      <c r="E150" s="267">
        <v>119498</v>
      </c>
      <c r="F150" s="267">
        <v>119498</v>
      </c>
      <c r="G150" s="267"/>
      <c r="H150" s="267"/>
    </row>
    <row r="151" spans="1:8" ht="12.75">
      <c r="A151" s="273"/>
      <c r="B151" s="273"/>
      <c r="C151" s="270"/>
      <c r="D151" s="262" t="s">
        <v>480</v>
      </c>
      <c r="E151" s="267">
        <v>98562</v>
      </c>
      <c r="F151" s="267">
        <v>93820</v>
      </c>
      <c r="G151" s="267"/>
      <c r="H151" s="267"/>
    </row>
    <row r="152" spans="1:8" ht="12.75">
      <c r="A152" s="245" t="s">
        <v>194</v>
      </c>
      <c r="B152" s="245"/>
      <c r="C152" s="247" t="s">
        <v>481</v>
      </c>
      <c r="D152" s="247"/>
      <c r="E152" s="292">
        <f>SUM(E154)</f>
        <v>41626</v>
      </c>
      <c r="F152" s="292">
        <f>SUM(F154)</f>
        <v>41551</v>
      </c>
      <c r="G152" s="292">
        <f>SUM(G154)</f>
        <v>40900</v>
      </c>
      <c r="H152" s="292">
        <f>SUM(H154)</f>
        <v>41180</v>
      </c>
    </row>
    <row r="153" spans="1:8" ht="12.75">
      <c r="A153" s="249"/>
      <c r="B153" s="250" t="s">
        <v>482</v>
      </c>
      <c r="C153" s="283" t="s">
        <v>483</v>
      </c>
      <c r="D153" s="283"/>
      <c r="E153" s="293"/>
      <c r="F153" s="293"/>
      <c r="G153" s="293"/>
      <c r="H153" s="293"/>
    </row>
    <row r="154" spans="1:8" ht="12.75" customHeight="1">
      <c r="A154" s="249"/>
      <c r="B154" s="253"/>
      <c r="C154" s="254" t="s">
        <v>288</v>
      </c>
      <c r="D154" s="255" t="s">
        <v>368</v>
      </c>
      <c r="E154" s="294">
        <f>E155+E161+E173+E189</f>
        <v>41626</v>
      </c>
      <c r="F154" s="294">
        <f>F155+F161+F173+F189+F193</f>
        <v>41551</v>
      </c>
      <c r="G154" s="294">
        <f>SUM(G155+G161+G173+G189)</f>
        <v>40900</v>
      </c>
      <c r="H154" s="294">
        <f>SUM(H155+H161+H173+H189)</f>
        <v>41180</v>
      </c>
    </row>
    <row r="155" spans="1:8" ht="22.5" customHeight="1">
      <c r="A155" s="249"/>
      <c r="B155" s="249"/>
      <c r="C155" s="257" t="s">
        <v>369</v>
      </c>
      <c r="D155" s="258" t="s">
        <v>370</v>
      </c>
      <c r="E155" s="295">
        <v>24391</v>
      </c>
      <c r="F155" s="295">
        <f>SUBTOTAL(9,F156:F160)</f>
        <v>24198</v>
      </c>
      <c r="G155" s="296">
        <v>24300</v>
      </c>
      <c r="H155" s="295">
        <v>24500</v>
      </c>
    </row>
    <row r="156" spans="1:8" ht="12.75" customHeight="1">
      <c r="A156" s="249"/>
      <c r="B156" s="253"/>
      <c r="C156" s="257"/>
      <c r="D156" s="258" t="s">
        <v>371</v>
      </c>
      <c r="E156" s="260"/>
      <c r="F156" s="260">
        <v>21331</v>
      </c>
      <c r="G156" s="260"/>
      <c r="H156" s="260"/>
    </row>
    <row r="157" spans="1:8" ht="12.75" customHeight="1">
      <c r="A157" s="249"/>
      <c r="B157" s="253"/>
      <c r="C157" s="257"/>
      <c r="D157" s="258" t="s">
        <v>402</v>
      </c>
      <c r="E157" s="260"/>
      <c r="F157" s="260">
        <f>SUBTOTAL(9,F158:F159)</f>
        <v>2168</v>
      </c>
      <c r="G157" s="260"/>
      <c r="H157" s="260"/>
    </row>
    <row r="158" spans="1:8" ht="12.75" customHeight="1">
      <c r="A158" s="249"/>
      <c r="B158" s="253"/>
      <c r="C158" s="257"/>
      <c r="D158" s="276" t="s">
        <v>403</v>
      </c>
      <c r="E158" s="260"/>
      <c r="F158" s="260">
        <v>1668</v>
      </c>
      <c r="G158" s="260"/>
      <c r="H158" s="260"/>
    </row>
    <row r="159" spans="1:8" ht="12.75" customHeight="1">
      <c r="A159" s="249"/>
      <c r="B159" s="253"/>
      <c r="C159" s="257"/>
      <c r="D159" s="276" t="s">
        <v>404</v>
      </c>
      <c r="E159" s="260"/>
      <c r="F159" s="260">
        <v>500</v>
      </c>
      <c r="G159" s="260"/>
      <c r="H159" s="260"/>
    </row>
    <row r="160" spans="1:8" ht="12.75">
      <c r="A160" s="249"/>
      <c r="B160" s="253"/>
      <c r="C160" s="257"/>
      <c r="D160" s="258" t="s">
        <v>372</v>
      </c>
      <c r="E160" s="260"/>
      <c r="F160" s="260">
        <v>699</v>
      </c>
      <c r="G160" s="260"/>
      <c r="H160" s="260"/>
    </row>
    <row r="161" spans="1:8" ht="12.75">
      <c r="A161" s="249"/>
      <c r="B161" s="249"/>
      <c r="C161" s="257" t="s">
        <v>373</v>
      </c>
      <c r="D161" s="261" t="s">
        <v>484</v>
      </c>
      <c r="E161" s="295">
        <v>9925</v>
      </c>
      <c r="F161" s="295">
        <f>SUBTOTAL(9,F162:F172)</f>
        <v>8942</v>
      </c>
      <c r="G161" s="295">
        <v>9950</v>
      </c>
      <c r="H161" s="295">
        <v>10030</v>
      </c>
    </row>
    <row r="162" spans="1:8" ht="12.75">
      <c r="A162" s="249"/>
      <c r="B162" s="253"/>
      <c r="C162" s="257"/>
      <c r="D162" s="261" t="s">
        <v>375</v>
      </c>
      <c r="E162" s="260"/>
      <c r="F162" s="260"/>
      <c r="G162" s="260"/>
      <c r="H162" s="260"/>
    </row>
    <row r="163" spans="1:8" ht="12.75">
      <c r="A163" s="249"/>
      <c r="B163" s="253"/>
      <c r="C163" s="257"/>
      <c r="D163" s="261" t="s">
        <v>407</v>
      </c>
      <c r="E163" s="260"/>
      <c r="F163" s="260">
        <v>2420</v>
      </c>
      <c r="G163" s="260"/>
      <c r="H163" s="260"/>
    </row>
    <row r="164" spans="1:8" ht="12.75">
      <c r="A164" s="249"/>
      <c r="B164" s="253"/>
      <c r="C164" s="257"/>
      <c r="D164" s="261" t="s">
        <v>408</v>
      </c>
      <c r="E164" s="260"/>
      <c r="F164" s="260"/>
      <c r="G164" s="260"/>
      <c r="H164" s="260"/>
    </row>
    <row r="165" spans="1:8" ht="12.75">
      <c r="A165" s="249"/>
      <c r="B165" s="253"/>
      <c r="C165" s="257"/>
      <c r="D165" s="261" t="s">
        <v>376</v>
      </c>
      <c r="E165" s="260"/>
      <c r="F165" s="260">
        <f>SUBTOTAL(9,F166:F171)</f>
        <v>6038</v>
      </c>
      <c r="G165" s="260">
        <f>SUBTOTAL(9,G166:G171)</f>
        <v>0</v>
      </c>
      <c r="H165" s="260">
        <f>SUBTOTAL(9,H166:H171)</f>
        <v>0</v>
      </c>
    </row>
    <row r="166" spans="1:8" ht="12.75">
      <c r="A166" s="249"/>
      <c r="B166" s="253"/>
      <c r="C166" s="257"/>
      <c r="D166" s="262" t="s">
        <v>377</v>
      </c>
      <c r="E166" s="260"/>
      <c r="F166" s="260">
        <v>339</v>
      </c>
      <c r="G166" s="260"/>
      <c r="H166" s="260"/>
    </row>
    <row r="167" spans="1:8" ht="12.75">
      <c r="A167" s="249"/>
      <c r="B167" s="253"/>
      <c r="C167" s="257"/>
      <c r="D167" s="263" t="s">
        <v>378</v>
      </c>
      <c r="E167" s="260"/>
      <c r="F167" s="260">
        <v>3388</v>
      </c>
      <c r="G167" s="260"/>
      <c r="H167" s="260"/>
    </row>
    <row r="168" spans="1:8" ht="12.75">
      <c r="A168" s="249"/>
      <c r="B168" s="253"/>
      <c r="C168" s="257"/>
      <c r="D168" s="262" t="s">
        <v>379</v>
      </c>
      <c r="E168" s="260"/>
      <c r="F168" s="260">
        <v>194</v>
      </c>
      <c r="G168" s="260"/>
      <c r="H168" s="260"/>
    </row>
    <row r="169" spans="1:8" ht="12.75">
      <c r="A169" s="249"/>
      <c r="B169" s="253"/>
      <c r="C169" s="257"/>
      <c r="D169" s="262" t="s">
        <v>380</v>
      </c>
      <c r="E169" s="260"/>
      <c r="F169" s="260">
        <v>726</v>
      </c>
      <c r="G169" s="260"/>
      <c r="H169" s="260"/>
    </row>
    <row r="170" spans="1:8" ht="12.75">
      <c r="A170" s="249"/>
      <c r="B170" s="253"/>
      <c r="C170" s="257"/>
      <c r="D170" s="262" t="s">
        <v>381</v>
      </c>
      <c r="E170" s="260"/>
      <c r="F170" s="260">
        <v>242</v>
      </c>
      <c r="G170" s="260"/>
      <c r="H170" s="260"/>
    </row>
    <row r="171" spans="1:8" ht="12.75">
      <c r="A171" s="249"/>
      <c r="B171" s="253"/>
      <c r="C171" s="257"/>
      <c r="D171" s="262" t="s">
        <v>382</v>
      </c>
      <c r="E171" s="260"/>
      <c r="F171" s="260">
        <v>1149</v>
      </c>
      <c r="G171" s="260"/>
      <c r="H171" s="260"/>
    </row>
    <row r="172" spans="1:8" ht="12.75">
      <c r="A172" s="249"/>
      <c r="B172" s="253"/>
      <c r="C172" s="257"/>
      <c r="D172" s="261" t="s">
        <v>383</v>
      </c>
      <c r="E172" s="260"/>
      <c r="F172" s="260">
        <v>484</v>
      </c>
      <c r="G172" s="260"/>
      <c r="H172" s="260"/>
    </row>
    <row r="173" spans="1:8" ht="12.75">
      <c r="A173" s="249"/>
      <c r="B173" s="249"/>
      <c r="C173" s="257" t="s">
        <v>289</v>
      </c>
      <c r="D173" s="261" t="s">
        <v>384</v>
      </c>
      <c r="E173" s="295">
        <f>SUM(E174+E176+E180+E183)</f>
        <v>7210</v>
      </c>
      <c r="F173" s="295">
        <f>SUBTOTAL(9,F174:F188)</f>
        <v>6105</v>
      </c>
      <c r="G173" s="295">
        <f>SUBTOTAL(9,G174:G188)</f>
        <v>6500</v>
      </c>
      <c r="H173" s="295">
        <f>SUBTOTAL(9,H174:H188)</f>
        <v>6500</v>
      </c>
    </row>
    <row r="174" spans="1:8" ht="12.75">
      <c r="A174" s="249"/>
      <c r="B174" s="249"/>
      <c r="C174" s="249"/>
      <c r="D174" s="261" t="s">
        <v>385</v>
      </c>
      <c r="E174" s="297">
        <f>SUM(E175:E175)</f>
        <v>100</v>
      </c>
      <c r="F174" s="297">
        <f>SUBTOTAL(9,F175)</f>
        <v>100</v>
      </c>
      <c r="G174" s="297">
        <f>SUBTOTAL(9,G175)</f>
        <v>200</v>
      </c>
      <c r="H174" s="297">
        <f>SUBTOTAL(9,H175)</f>
        <v>100</v>
      </c>
    </row>
    <row r="175" spans="1:8" ht="12.75">
      <c r="A175" s="249"/>
      <c r="B175" s="249"/>
      <c r="C175" s="249"/>
      <c r="D175" s="262" t="s">
        <v>386</v>
      </c>
      <c r="E175" s="297">
        <v>100</v>
      </c>
      <c r="F175" s="297">
        <v>100</v>
      </c>
      <c r="G175" s="298">
        <v>200</v>
      </c>
      <c r="H175" s="297">
        <v>100</v>
      </c>
    </row>
    <row r="176" spans="1:8" ht="12.75">
      <c r="A176" s="249"/>
      <c r="B176" s="249"/>
      <c r="C176" s="249"/>
      <c r="D176" s="261" t="s">
        <v>409</v>
      </c>
      <c r="E176" s="297">
        <f>SUM(E177:E179)</f>
        <v>2200</v>
      </c>
      <c r="F176" s="297">
        <f>SUBTOTAL(9,F177:F179)</f>
        <v>2100</v>
      </c>
      <c r="G176" s="297">
        <v>2200</v>
      </c>
      <c r="H176" s="297">
        <v>2200</v>
      </c>
    </row>
    <row r="177" spans="1:8" ht="12.75">
      <c r="A177" s="249"/>
      <c r="B177" s="249"/>
      <c r="C177" s="249"/>
      <c r="D177" s="262" t="s">
        <v>410</v>
      </c>
      <c r="E177" s="297">
        <v>1000</v>
      </c>
      <c r="F177" s="297">
        <v>1000</v>
      </c>
      <c r="G177" s="296"/>
      <c r="H177" s="296"/>
    </row>
    <row r="178" spans="1:8" ht="12.75">
      <c r="A178" s="249"/>
      <c r="B178" s="249"/>
      <c r="C178" s="249"/>
      <c r="D178" s="262" t="s">
        <v>411</v>
      </c>
      <c r="E178" s="297">
        <v>200</v>
      </c>
      <c r="F178" s="297">
        <v>200</v>
      </c>
      <c r="G178" s="298"/>
      <c r="H178" s="297"/>
    </row>
    <row r="179" spans="1:8" ht="12.75">
      <c r="A179" s="249"/>
      <c r="B179" s="249"/>
      <c r="C179" s="249"/>
      <c r="D179" s="262" t="s">
        <v>485</v>
      </c>
      <c r="E179" s="267">
        <v>1000</v>
      </c>
      <c r="F179" s="267">
        <v>900</v>
      </c>
      <c r="G179" s="267"/>
      <c r="H179" s="267"/>
    </row>
    <row r="180" spans="1:8" ht="12.75">
      <c r="A180" s="249"/>
      <c r="B180" s="249"/>
      <c r="C180" s="249"/>
      <c r="D180" s="261" t="s">
        <v>486</v>
      </c>
      <c r="E180" s="267">
        <f>SUM(E181:E182)</f>
        <v>2000</v>
      </c>
      <c r="F180" s="267">
        <f>SUBTOTAL(9,F181:F182)</f>
        <v>900</v>
      </c>
      <c r="G180" s="267">
        <v>1000</v>
      </c>
      <c r="H180" s="267">
        <v>1000</v>
      </c>
    </row>
    <row r="181" spans="1:8" ht="12.75">
      <c r="A181" s="249"/>
      <c r="B181" s="249"/>
      <c r="C181" s="249"/>
      <c r="D181" s="262" t="s">
        <v>415</v>
      </c>
      <c r="E181" s="267">
        <v>1000</v>
      </c>
      <c r="F181" s="267"/>
      <c r="G181" s="267"/>
      <c r="H181" s="267"/>
    </row>
    <row r="182" spans="1:8" ht="12.75">
      <c r="A182" s="249"/>
      <c r="B182" s="249"/>
      <c r="C182" s="249"/>
      <c r="D182" s="262" t="s">
        <v>418</v>
      </c>
      <c r="E182" s="267">
        <v>1000</v>
      </c>
      <c r="F182" s="267">
        <v>900</v>
      </c>
      <c r="G182" s="267"/>
      <c r="H182" s="267"/>
    </row>
    <row r="183" spans="1:8" ht="12.75">
      <c r="A183" s="249"/>
      <c r="B183" s="249"/>
      <c r="C183" s="249"/>
      <c r="D183" s="261" t="s">
        <v>392</v>
      </c>
      <c r="E183" s="267">
        <f>SUM(E184:E188)</f>
        <v>2910</v>
      </c>
      <c r="F183" s="267">
        <f>SUBTOTAL(9,F184:F188)</f>
        <v>3005</v>
      </c>
      <c r="G183" s="267">
        <v>3100</v>
      </c>
      <c r="H183" s="267">
        <v>3200</v>
      </c>
    </row>
    <row r="184" spans="1:8" ht="12.75">
      <c r="A184" s="249"/>
      <c r="B184" s="249"/>
      <c r="C184" s="249"/>
      <c r="D184" s="262" t="s">
        <v>393</v>
      </c>
      <c r="E184" s="267">
        <v>133</v>
      </c>
      <c r="F184" s="267">
        <v>150</v>
      </c>
      <c r="G184" s="267"/>
      <c r="H184" s="267"/>
    </row>
    <row r="185" spans="1:8" ht="12.75">
      <c r="A185" s="249"/>
      <c r="B185" s="249"/>
      <c r="C185" s="249"/>
      <c r="D185" s="262" t="s">
        <v>440</v>
      </c>
      <c r="E185" s="267">
        <v>719</v>
      </c>
      <c r="F185" s="267">
        <v>800</v>
      </c>
      <c r="G185" s="267"/>
      <c r="H185" s="267"/>
    </row>
    <row r="186" spans="1:8" ht="12.75">
      <c r="A186" s="249"/>
      <c r="B186" s="249"/>
      <c r="C186" s="249"/>
      <c r="D186" s="262" t="s">
        <v>487</v>
      </c>
      <c r="E186" s="267">
        <v>398</v>
      </c>
      <c r="F186" s="267">
        <v>398</v>
      </c>
      <c r="G186" s="267"/>
      <c r="H186" s="267"/>
    </row>
    <row r="187" spans="1:8" ht="12.75">
      <c r="A187" s="249"/>
      <c r="B187" s="249"/>
      <c r="C187" s="249"/>
      <c r="D187" s="262" t="s">
        <v>395</v>
      </c>
      <c r="E187" s="267">
        <v>1295</v>
      </c>
      <c r="F187" s="267">
        <v>1294</v>
      </c>
      <c r="G187" s="267"/>
      <c r="H187" s="267"/>
    </row>
    <row r="188" spans="1:8" ht="12.75">
      <c r="A188" s="249"/>
      <c r="B188" s="249"/>
      <c r="C188" s="249"/>
      <c r="D188" s="262" t="s">
        <v>444</v>
      </c>
      <c r="E188" s="267">
        <v>365</v>
      </c>
      <c r="F188" s="267">
        <v>363</v>
      </c>
      <c r="G188" s="267"/>
      <c r="H188" s="267"/>
    </row>
    <row r="189" spans="1:8" ht="12.75">
      <c r="A189" s="249"/>
      <c r="B189" s="249"/>
      <c r="C189" s="257" t="s">
        <v>488</v>
      </c>
      <c r="D189" s="261" t="s">
        <v>397</v>
      </c>
      <c r="E189" s="269">
        <f>SUM(E190)</f>
        <v>100</v>
      </c>
      <c r="F189" s="269">
        <f>SUBTOTAL(9,F190)</f>
        <v>1338</v>
      </c>
      <c r="G189" s="269">
        <f>SUBTOTAL(9,G190)</f>
        <v>150</v>
      </c>
      <c r="H189" s="269">
        <f>SUBTOTAL(9,H190)</f>
        <v>150</v>
      </c>
    </row>
    <row r="190" spans="1:8" ht="12.75">
      <c r="A190" s="249"/>
      <c r="B190" s="249"/>
      <c r="C190" s="270"/>
      <c r="D190" s="261" t="s">
        <v>398</v>
      </c>
      <c r="E190" s="267">
        <f>SUM(E192:E192)</f>
        <v>100</v>
      </c>
      <c r="F190" s="267">
        <f>SUBTOTAL(9,F191:F192)</f>
        <v>1338</v>
      </c>
      <c r="G190" s="267">
        <v>150</v>
      </c>
      <c r="H190" s="267">
        <v>150</v>
      </c>
    </row>
    <row r="191" spans="1:8" ht="12.75">
      <c r="A191" s="249"/>
      <c r="B191" s="249"/>
      <c r="C191" s="270"/>
      <c r="D191" s="262" t="s">
        <v>400</v>
      </c>
      <c r="E191" s="267"/>
      <c r="F191" s="267">
        <v>1238</v>
      </c>
      <c r="G191" s="267"/>
      <c r="H191" s="267"/>
    </row>
    <row r="192" spans="1:8" ht="12.75">
      <c r="A192" s="249"/>
      <c r="B192" s="249"/>
      <c r="C192" s="270"/>
      <c r="D192" s="262" t="s">
        <v>453</v>
      </c>
      <c r="E192" s="267">
        <v>100</v>
      </c>
      <c r="F192" s="267">
        <v>100</v>
      </c>
      <c r="G192" s="267"/>
      <c r="H192" s="267"/>
    </row>
    <row r="193" spans="1:8" ht="12.75">
      <c r="A193" s="299"/>
      <c r="B193" s="299"/>
      <c r="C193" s="283" t="s">
        <v>465</v>
      </c>
      <c r="D193" s="283"/>
      <c r="E193" s="284"/>
      <c r="F193" s="284">
        <v>968</v>
      </c>
      <c r="G193" s="284"/>
      <c r="H193" s="284"/>
    </row>
    <row r="194" spans="1:8" ht="12.75">
      <c r="A194" s="249"/>
      <c r="B194" s="249"/>
      <c r="C194" s="280">
        <v>600</v>
      </c>
      <c r="D194" s="281" t="s">
        <v>368</v>
      </c>
      <c r="E194" s="282"/>
      <c r="F194" s="282">
        <v>968</v>
      </c>
      <c r="G194" s="282"/>
      <c r="H194" s="282"/>
    </row>
    <row r="195" spans="1:8" ht="12.75">
      <c r="A195" s="249"/>
      <c r="B195" s="249"/>
      <c r="C195" s="268">
        <v>630</v>
      </c>
      <c r="D195" s="261" t="s">
        <v>384</v>
      </c>
      <c r="E195" s="269"/>
      <c r="F195" s="269">
        <v>968</v>
      </c>
      <c r="G195" s="269"/>
      <c r="H195" s="269"/>
    </row>
    <row r="196" spans="1:8" ht="12.75">
      <c r="A196" s="249"/>
      <c r="B196" s="249"/>
      <c r="C196" s="270"/>
      <c r="D196" s="261" t="s">
        <v>388</v>
      </c>
      <c r="E196" s="267"/>
      <c r="F196" s="267">
        <v>968</v>
      </c>
      <c r="G196" s="267"/>
      <c r="H196" s="267"/>
    </row>
    <row r="197" spans="1:8" ht="12.75">
      <c r="A197" s="249"/>
      <c r="B197" s="249"/>
      <c r="C197" s="270"/>
      <c r="D197" s="262" t="s">
        <v>466</v>
      </c>
      <c r="E197" s="267"/>
      <c r="F197" s="267">
        <v>968</v>
      </c>
      <c r="G197" s="267"/>
      <c r="H197" s="267"/>
    </row>
    <row r="198" spans="1:8" ht="12.75">
      <c r="A198" s="245" t="s">
        <v>196</v>
      </c>
      <c r="B198" s="245"/>
      <c r="C198" s="247" t="s">
        <v>489</v>
      </c>
      <c r="D198" s="247"/>
      <c r="E198" s="292">
        <f>SUM(E200)</f>
        <v>12443</v>
      </c>
      <c r="F198" s="292">
        <f>SUM(F200)</f>
        <v>10000</v>
      </c>
      <c r="G198" s="292">
        <f>SUM(G200)</f>
        <v>0</v>
      </c>
      <c r="H198" s="292">
        <f>SUM(H200)</f>
        <v>0</v>
      </c>
    </row>
    <row r="199" spans="1:8" ht="12.75">
      <c r="A199" s="89"/>
      <c r="B199" s="300" t="s">
        <v>490</v>
      </c>
      <c r="C199" s="283" t="s">
        <v>491</v>
      </c>
      <c r="D199" s="283"/>
      <c r="E199" s="293"/>
      <c r="F199" s="293"/>
      <c r="G199" s="293"/>
      <c r="H199" s="293"/>
    </row>
    <row r="200" spans="1:8" ht="14.25" customHeight="1">
      <c r="A200" s="89"/>
      <c r="B200" s="301"/>
      <c r="C200" s="254" t="s">
        <v>288</v>
      </c>
      <c r="D200" s="255" t="s">
        <v>368</v>
      </c>
      <c r="E200" s="294">
        <f>SUM(E201+E203+E214)</f>
        <v>12443</v>
      </c>
      <c r="F200" s="294">
        <f>SUBTOTAL(9,F201:F221)</f>
        <v>10000</v>
      </c>
      <c r="G200" s="294">
        <f>SUBTOTAL(9,G201:G221)</f>
        <v>0</v>
      </c>
      <c r="H200" s="294">
        <f>SUBTOTAL(9,H201:H221)</f>
        <v>0</v>
      </c>
    </row>
    <row r="201" spans="1:8" ht="23.25" customHeight="1">
      <c r="A201" s="89"/>
      <c r="B201" s="89"/>
      <c r="C201" s="257" t="s">
        <v>369</v>
      </c>
      <c r="D201" s="258" t="s">
        <v>370</v>
      </c>
      <c r="E201" s="295">
        <v>8048</v>
      </c>
      <c r="F201" s="295">
        <f>SUBTOTAL(9,F202)</f>
        <v>5540</v>
      </c>
      <c r="G201" s="297">
        <f>SUBTOTAL(9,G202)</f>
        <v>0</v>
      </c>
      <c r="H201" s="297">
        <f>SUBTOTAL(9,H202)</f>
        <v>0</v>
      </c>
    </row>
    <row r="202" spans="1:8" ht="12.75" customHeight="1">
      <c r="A202" s="89"/>
      <c r="B202" s="89"/>
      <c r="C202" s="257"/>
      <c r="D202" s="258" t="s">
        <v>371</v>
      </c>
      <c r="E202" s="260">
        <v>8048</v>
      </c>
      <c r="F202" s="260">
        <v>5540</v>
      </c>
      <c r="G202" s="260"/>
      <c r="H202" s="260"/>
    </row>
    <row r="203" spans="1:8" ht="12.75">
      <c r="A203" s="89"/>
      <c r="B203" s="89"/>
      <c r="C203" s="257" t="s">
        <v>373</v>
      </c>
      <c r="D203" s="261" t="s">
        <v>484</v>
      </c>
      <c r="E203" s="295">
        <v>2719</v>
      </c>
      <c r="F203" s="295">
        <f>SUBTOTAL(9,F204:F213)</f>
        <v>1940</v>
      </c>
      <c r="G203" s="295">
        <f>SUBTOTAL(9,G204:G213)</f>
        <v>0</v>
      </c>
      <c r="H203" s="295">
        <f>SUBTOTAL(9,H204:H213)</f>
        <v>0</v>
      </c>
    </row>
    <row r="204" spans="1:8" ht="12.75">
      <c r="A204" s="89"/>
      <c r="B204" s="89"/>
      <c r="C204" s="89"/>
      <c r="D204" s="261" t="s">
        <v>375</v>
      </c>
      <c r="E204" s="260">
        <v>455</v>
      </c>
      <c r="F204" s="260">
        <v>554</v>
      </c>
      <c r="G204" s="260"/>
      <c r="H204" s="260"/>
    </row>
    <row r="205" spans="1:8" ht="12.75">
      <c r="A205" s="89"/>
      <c r="B205" s="89"/>
      <c r="C205" s="89"/>
      <c r="D205" s="261" t="s">
        <v>407</v>
      </c>
      <c r="E205" s="260">
        <v>0</v>
      </c>
      <c r="F205" s="260"/>
      <c r="G205" s="260"/>
      <c r="H205" s="260"/>
    </row>
    <row r="206" spans="1:8" ht="12.75">
      <c r="A206" s="89"/>
      <c r="B206" s="89"/>
      <c r="C206" s="89"/>
      <c r="D206" s="261" t="s">
        <v>408</v>
      </c>
      <c r="E206" s="260">
        <v>264</v>
      </c>
      <c r="F206" s="260"/>
      <c r="G206" s="260"/>
      <c r="H206" s="260"/>
    </row>
    <row r="207" spans="1:8" ht="12.75">
      <c r="A207" s="89"/>
      <c r="B207" s="89"/>
      <c r="C207" s="89"/>
      <c r="D207" s="261" t="s">
        <v>376</v>
      </c>
      <c r="E207" s="260">
        <v>2000</v>
      </c>
      <c r="F207" s="260">
        <f>SUBTOTAL(9,F208:F213)</f>
        <v>1386</v>
      </c>
      <c r="G207" s="260"/>
      <c r="H207" s="260"/>
    </row>
    <row r="208" spans="1:8" ht="12.75">
      <c r="A208" s="89"/>
      <c r="B208" s="89"/>
      <c r="C208" s="89"/>
      <c r="D208" s="262" t="s">
        <v>377</v>
      </c>
      <c r="E208" s="260">
        <v>112</v>
      </c>
      <c r="F208" s="260">
        <v>78</v>
      </c>
      <c r="G208" s="260"/>
      <c r="H208" s="260"/>
    </row>
    <row r="209" spans="1:8" ht="12.75">
      <c r="A209" s="89"/>
      <c r="B209" s="89"/>
      <c r="C209" s="89"/>
      <c r="D209" s="263" t="s">
        <v>378</v>
      </c>
      <c r="E209" s="260">
        <v>1125</v>
      </c>
      <c r="F209" s="260">
        <v>777</v>
      </c>
      <c r="G209" s="260"/>
      <c r="H209" s="260"/>
    </row>
    <row r="210" spans="1:8" ht="12.75">
      <c r="A210" s="89"/>
      <c r="B210" s="89"/>
      <c r="C210" s="89"/>
      <c r="D210" s="262" t="s">
        <v>379</v>
      </c>
      <c r="E210" s="260">
        <v>64</v>
      </c>
      <c r="F210" s="260">
        <v>45</v>
      </c>
      <c r="G210" s="260"/>
      <c r="H210" s="260"/>
    </row>
    <row r="211" spans="1:8" ht="12.75">
      <c r="A211" s="89"/>
      <c r="B211" s="89"/>
      <c r="C211" s="89"/>
      <c r="D211" s="262" t="s">
        <v>380</v>
      </c>
      <c r="E211" s="260">
        <v>240</v>
      </c>
      <c r="F211" s="260">
        <v>166</v>
      </c>
      <c r="G211" s="260"/>
      <c r="H211" s="260"/>
    </row>
    <row r="212" spans="1:8" ht="12.75">
      <c r="A212" s="89"/>
      <c r="B212" s="89"/>
      <c r="C212" s="89"/>
      <c r="D212" s="262" t="s">
        <v>381</v>
      </c>
      <c r="E212" s="260">
        <v>78</v>
      </c>
      <c r="F212" s="260">
        <v>56</v>
      </c>
      <c r="G212" s="260"/>
      <c r="H212" s="260"/>
    </row>
    <row r="213" spans="1:8" ht="12.75">
      <c r="A213" s="89"/>
      <c r="B213" s="89"/>
      <c r="C213" s="89"/>
      <c r="D213" s="262" t="s">
        <v>382</v>
      </c>
      <c r="E213" s="260">
        <v>381</v>
      </c>
      <c r="F213" s="260">
        <v>264</v>
      </c>
      <c r="G213" s="260"/>
      <c r="H213" s="260"/>
    </row>
    <row r="214" spans="1:8" ht="12.75">
      <c r="A214" s="89"/>
      <c r="B214" s="89"/>
      <c r="C214" s="257" t="s">
        <v>289</v>
      </c>
      <c r="D214" s="261" t="s">
        <v>384</v>
      </c>
      <c r="E214" s="295">
        <f>SUM(E215+E218)</f>
        <v>1676</v>
      </c>
      <c r="F214" s="295">
        <f>SUBTOTAL(9,F215:F221)</f>
        <v>2520</v>
      </c>
      <c r="G214" s="295">
        <f>SUBTOTAL(9,G215:G221)</f>
        <v>0</v>
      </c>
      <c r="H214" s="295">
        <f>SUBTOTAL(9,H215:H221)</f>
        <v>0</v>
      </c>
    </row>
    <row r="215" spans="1:8" ht="12.75">
      <c r="A215" s="89"/>
      <c r="B215" s="89"/>
      <c r="C215" s="91"/>
      <c r="D215" s="261" t="s">
        <v>388</v>
      </c>
      <c r="E215" s="267">
        <f>SUM(E216:E217)</f>
        <v>819</v>
      </c>
      <c r="F215" s="267">
        <f>SUBTOTAL(9,F216:F217)</f>
        <v>1670</v>
      </c>
      <c r="G215" s="267">
        <f>SUBTOTAL(9,G216:G217)</f>
        <v>0</v>
      </c>
      <c r="H215" s="267">
        <f>SUBTOTAL(9,H216:H217)</f>
        <v>0</v>
      </c>
    </row>
    <row r="216" spans="1:8" ht="12.75">
      <c r="A216" s="89"/>
      <c r="B216" s="89"/>
      <c r="C216" s="89"/>
      <c r="D216" s="262" t="s">
        <v>492</v>
      </c>
      <c r="E216" s="267">
        <v>399</v>
      </c>
      <c r="F216" s="267">
        <v>900</v>
      </c>
      <c r="G216" s="267"/>
      <c r="H216" s="267"/>
    </row>
    <row r="217" spans="1:8" ht="12.75">
      <c r="A217" s="89"/>
      <c r="B217" s="89"/>
      <c r="C217" s="89"/>
      <c r="D217" s="262" t="s">
        <v>421</v>
      </c>
      <c r="E217" s="267">
        <v>420</v>
      </c>
      <c r="F217" s="267">
        <v>770</v>
      </c>
      <c r="G217" s="267"/>
      <c r="H217" s="267"/>
    </row>
    <row r="218" spans="1:8" ht="12.75">
      <c r="A218" s="89"/>
      <c r="B218" s="89"/>
      <c r="C218" s="89"/>
      <c r="D218" s="261" t="s">
        <v>392</v>
      </c>
      <c r="E218" s="267">
        <f>SUM(E219:E221)</f>
        <v>857</v>
      </c>
      <c r="F218" s="267">
        <f>SUBTOTAL(9,F219:F221)</f>
        <v>850</v>
      </c>
      <c r="G218" s="267">
        <f>SUBTOTAL(9,G219:G221)</f>
        <v>0</v>
      </c>
      <c r="H218" s="267">
        <f>SUBTOTAL(9,H219:H221)</f>
        <v>0</v>
      </c>
    </row>
    <row r="219" spans="1:8" ht="12.75">
      <c r="A219" s="89"/>
      <c r="B219" s="89"/>
      <c r="C219" s="89"/>
      <c r="D219" s="262" t="s">
        <v>395</v>
      </c>
      <c r="E219" s="267">
        <v>491</v>
      </c>
      <c r="F219" s="267">
        <v>500</v>
      </c>
      <c r="G219" s="267"/>
      <c r="H219" s="267"/>
    </row>
    <row r="220" spans="1:8" ht="12.75">
      <c r="A220" s="89"/>
      <c r="B220" s="89"/>
      <c r="C220" s="89"/>
      <c r="D220" s="262" t="s">
        <v>443</v>
      </c>
      <c r="E220" s="267">
        <v>260</v>
      </c>
      <c r="F220" s="267">
        <v>270</v>
      </c>
      <c r="G220" s="267"/>
      <c r="H220" s="267"/>
    </row>
    <row r="221" spans="1:8" ht="12.75">
      <c r="A221" s="89"/>
      <c r="B221" s="89"/>
      <c r="C221" s="89"/>
      <c r="D221" s="262" t="s">
        <v>444</v>
      </c>
      <c r="E221" s="267">
        <v>106</v>
      </c>
      <c r="F221" s="267">
        <v>80</v>
      </c>
      <c r="G221" s="267"/>
      <c r="H221" s="267"/>
    </row>
    <row r="222" spans="1:8" ht="12.75">
      <c r="A222" s="245" t="s">
        <v>198</v>
      </c>
      <c r="B222" s="302"/>
      <c r="C222" s="247" t="s">
        <v>493</v>
      </c>
      <c r="D222" s="247"/>
      <c r="E222" s="248">
        <f>SUM(E224)</f>
        <v>110589</v>
      </c>
      <c r="F222" s="248">
        <f>SUM(F224)</f>
        <v>50000</v>
      </c>
      <c r="G222" s="248">
        <f>SUM(G224)</f>
        <v>0</v>
      </c>
      <c r="H222" s="248">
        <f>SUM(H224)</f>
        <v>0</v>
      </c>
    </row>
    <row r="223" spans="1:8" ht="12.75">
      <c r="A223" s="249"/>
      <c r="B223" s="250" t="s">
        <v>494</v>
      </c>
      <c r="C223" s="251" t="s">
        <v>495</v>
      </c>
      <c r="D223" s="251"/>
      <c r="E223" s="252"/>
      <c r="F223" s="252"/>
      <c r="G223" s="252"/>
      <c r="H223" s="252">
        <f>SUM(F223-G223)</f>
        <v>0</v>
      </c>
    </row>
    <row r="224" spans="1:8" ht="15" customHeight="1">
      <c r="A224" s="249"/>
      <c r="B224" s="253"/>
      <c r="C224" s="254" t="s">
        <v>288</v>
      </c>
      <c r="D224" s="255" t="s">
        <v>368</v>
      </c>
      <c r="E224" s="256">
        <f>SUM(E225+E227+E233)</f>
        <v>110589</v>
      </c>
      <c r="F224" s="256">
        <f>SUM(F225+F227+F233)</f>
        <v>50000</v>
      </c>
      <c r="G224" s="256">
        <f>SUM(G225+G227+G233)</f>
        <v>0</v>
      </c>
      <c r="H224" s="256">
        <f>SUM(H225+H227+H233)</f>
        <v>0</v>
      </c>
    </row>
    <row r="225" spans="1:8" ht="21.75" customHeight="1">
      <c r="A225" s="249"/>
      <c r="B225" s="253"/>
      <c r="C225" s="257" t="s">
        <v>369</v>
      </c>
      <c r="D225" s="258" t="s">
        <v>370</v>
      </c>
      <c r="E225" s="259">
        <v>9800</v>
      </c>
      <c r="F225" s="259">
        <f>SUBTOTAL(9,F226)</f>
        <v>3500</v>
      </c>
      <c r="G225" s="260">
        <f>SUBTOTAL(9,G226)</f>
        <v>0</v>
      </c>
      <c r="H225" s="260">
        <f>SUBTOTAL(9,H226)</f>
        <v>0</v>
      </c>
    </row>
    <row r="226" spans="1:8" ht="12.75">
      <c r="A226" s="249"/>
      <c r="B226" s="253"/>
      <c r="C226" s="257"/>
      <c r="D226" s="258" t="s">
        <v>372</v>
      </c>
      <c r="E226" s="260"/>
      <c r="F226" s="260">
        <v>3500</v>
      </c>
      <c r="G226" s="260"/>
      <c r="H226" s="260"/>
    </row>
    <row r="227" spans="1:8" ht="12.75">
      <c r="A227" s="249"/>
      <c r="B227" s="253"/>
      <c r="C227" s="257" t="s">
        <v>373</v>
      </c>
      <c r="D227" s="261" t="s">
        <v>374</v>
      </c>
      <c r="E227" s="260">
        <v>134</v>
      </c>
      <c r="F227" s="260">
        <f>SUBTOTAL(9,F228:F232)</f>
        <v>50</v>
      </c>
      <c r="G227" s="259">
        <f>SUBTOTAL(9,G228:G232)</f>
        <v>0</v>
      </c>
      <c r="H227" s="259">
        <f>SUBTOTAL(9,H228:H232)</f>
        <v>0</v>
      </c>
    </row>
    <row r="228" spans="1:8" ht="12.75">
      <c r="A228" s="249"/>
      <c r="B228" s="253"/>
      <c r="C228" s="257"/>
      <c r="D228" s="261" t="s">
        <v>375</v>
      </c>
      <c r="E228" s="260"/>
      <c r="F228" s="260"/>
      <c r="G228" s="260"/>
      <c r="H228" s="260"/>
    </row>
    <row r="229" spans="1:8" ht="12.75">
      <c r="A229" s="249"/>
      <c r="B229" s="253"/>
      <c r="C229" s="257"/>
      <c r="D229" s="261" t="s">
        <v>407</v>
      </c>
      <c r="E229" s="260"/>
      <c r="F229" s="260"/>
      <c r="G229" s="260"/>
      <c r="H229" s="260"/>
    </row>
    <row r="230" spans="1:8" ht="12.75">
      <c r="A230" s="249"/>
      <c r="B230" s="253"/>
      <c r="C230" s="257"/>
      <c r="D230" s="261" t="s">
        <v>408</v>
      </c>
      <c r="E230" s="260"/>
      <c r="F230" s="260"/>
      <c r="G230" s="260"/>
      <c r="H230" s="260"/>
    </row>
    <row r="231" spans="1:8" ht="12.75">
      <c r="A231" s="249"/>
      <c r="B231" s="253"/>
      <c r="C231" s="257"/>
      <c r="D231" s="261" t="s">
        <v>376</v>
      </c>
      <c r="E231" s="260"/>
      <c r="F231" s="260">
        <f>SUBTOTAL(9,F232:F232)</f>
        <v>50</v>
      </c>
      <c r="G231" s="260"/>
      <c r="H231" s="260"/>
    </row>
    <row r="232" spans="1:8" ht="12.75">
      <c r="A232" s="249"/>
      <c r="B232" s="253"/>
      <c r="C232" s="257"/>
      <c r="D232" s="262" t="s">
        <v>379</v>
      </c>
      <c r="E232" s="260"/>
      <c r="F232" s="260">
        <v>50</v>
      </c>
      <c r="G232" s="260"/>
      <c r="H232" s="260"/>
    </row>
    <row r="233" spans="1:8" ht="12.75">
      <c r="A233" s="249"/>
      <c r="B233" s="253"/>
      <c r="C233" s="257" t="s">
        <v>289</v>
      </c>
      <c r="D233" s="261" t="s">
        <v>384</v>
      </c>
      <c r="E233" s="259">
        <f>SUM(E234+E237+E240+E243+E245)</f>
        <v>100655</v>
      </c>
      <c r="F233" s="259">
        <f>SUM(F234+F237+F240+F243+F245)</f>
        <v>46450</v>
      </c>
      <c r="G233" s="259">
        <f>SUM(G234+G237+G240+G243+G245)</f>
        <v>0</v>
      </c>
      <c r="H233" s="259">
        <f>SUM(H234+H237+H240+H243+H245)</f>
        <v>0</v>
      </c>
    </row>
    <row r="234" spans="1:8" ht="12.75">
      <c r="A234" s="249"/>
      <c r="B234" s="253"/>
      <c r="C234" s="249"/>
      <c r="D234" s="261" t="s">
        <v>496</v>
      </c>
      <c r="E234" s="260">
        <f>SUM(E235:E236)</f>
        <v>562</v>
      </c>
      <c r="F234" s="260">
        <f>SUBTOTAL(9,F235:F236)</f>
        <v>400</v>
      </c>
      <c r="G234" s="260">
        <f>SUBTOTAL(9,G235:G236)</f>
        <v>0</v>
      </c>
      <c r="H234" s="260">
        <f>SUBTOTAL(9,H235:H236)</f>
        <v>0</v>
      </c>
    </row>
    <row r="235" spans="1:8" ht="12.75">
      <c r="A235" s="249"/>
      <c r="B235" s="253"/>
      <c r="C235" s="249"/>
      <c r="D235" s="262" t="s">
        <v>497</v>
      </c>
      <c r="E235" s="260"/>
      <c r="F235" s="260"/>
      <c r="G235" s="214"/>
      <c r="H235" s="303"/>
    </row>
    <row r="236" spans="1:8" ht="12.75">
      <c r="A236" s="249"/>
      <c r="B236" s="253"/>
      <c r="C236" s="249"/>
      <c r="D236" s="263" t="s">
        <v>498</v>
      </c>
      <c r="E236" s="260">
        <v>562</v>
      </c>
      <c r="F236" s="260">
        <v>400</v>
      </c>
      <c r="G236" s="214"/>
      <c r="H236" s="303"/>
    </row>
    <row r="237" spans="1:8" ht="12.75">
      <c r="A237" s="249"/>
      <c r="B237" s="253"/>
      <c r="C237" s="249"/>
      <c r="D237" s="261" t="s">
        <v>388</v>
      </c>
      <c r="E237" s="262">
        <f>SUM(E238:E239)</f>
        <v>3717</v>
      </c>
      <c r="F237" s="262">
        <f>SUM(F238:F239)</f>
        <v>2100</v>
      </c>
      <c r="G237" s="262">
        <f>SUM(G238:G239)</f>
        <v>0</v>
      </c>
      <c r="H237" s="262">
        <f>SUM(H238:H239)</f>
        <v>0</v>
      </c>
    </row>
    <row r="238" spans="1:8" ht="12.75">
      <c r="A238" s="249"/>
      <c r="B238" s="253"/>
      <c r="C238" s="249"/>
      <c r="D238" s="262" t="s">
        <v>499</v>
      </c>
      <c r="E238" s="267">
        <v>677</v>
      </c>
      <c r="F238" s="267">
        <v>300</v>
      </c>
      <c r="G238" s="214"/>
      <c r="H238" s="303"/>
    </row>
    <row r="239" spans="1:8" ht="12.75">
      <c r="A239" s="249"/>
      <c r="B239" s="253"/>
      <c r="C239" s="249"/>
      <c r="D239" s="262" t="s">
        <v>389</v>
      </c>
      <c r="E239" s="267">
        <v>3040</v>
      </c>
      <c r="F239" s="267">
        <v>1800</v>
      </c>
      <c r="G239" s="214"/>
      <c r="H239" s="303"/>
    </row>
    <row r="240" spans="1:8" ht="12.75">
      <c r="A240" s="249"/>
      <c r="B240" s="253"/>
      <c r="C240" s="249"/>
      <c r="D240" s="261" t="s">
        <v>390</v>
      </c>
      <c r="E240" s="267">
        <f>SUM(E241:E242)</f>
        <v>1000</v>
      </c>
      <c r="F240" s="267">
        <f>SUBTOTAL(9,F241:F242)</f>
        <v>400</v>
      </c>
      <c r="G240" s="267">
        <f>SUBTOTAL(9,G241:G242)</f>
        <v>0</v>
      </c>
      <c r="H240" s="267">
        <f>SUBTOTAL(9,H241:H242)</f>
        <v>0</v>
      </c>
    </row>
    <row r="241" spans="1:8" ht="12.75">
      <c r="A241" s="249"/>
      <c r="B241" s="253"/>
      <c r="C241" s="249"/>
      <c r="D241" s="261" t="s">
        <v>500</v>
      </c>
      <c r="E241" s="267">
        <v>351</v>
      </c>
      <c r="F241" s="267">
        <v>200</v>
      </c>
      <c r="G241" s="214"/>
      <c r="H241" s="303"/>
    </row>
    <row r="242" spans="1:8" ht="12.75">
      <c r="A242" s="249"/>
      <c r="B242" s="253"/>
      <c r="C242" s="249"/>
      <c r="D242" s="262" t="s">
        <v>391</v>
      </c>
      <c r="E242" s="267">
        <v>649</v>
      </c>
      <c r="F242" s="267">
        <v>200</v>
      </c>
      <c r="G242" s="214"/>
      <c r="H242" s="303"/>
    </row>
    <row r="243" spans="1:8" ht="12.75">
      <c r="A243" s="249"/>
      <c r="B243" s="253"/>
      <c r="C243" s="249"/>
      <c r="D243" s="261" t="s">
        <v>501</v>
      </c>
      <c r="E243" s="267">
        <f>SUM(E244)</f>
        <v>1286</v>
      </c>
      <c r="F243" s="267">
        <f>SUBTOTAL(9,F244)</f>
        <v>300</v>
      </c>
      <c r="G243" s="267">
        <f>SUBTOTAL(9,G244)</f>
        <v>0</v>
      </c>
      <c r="H243" s="267">
        <f>SUBTOTAL(9,H244)</f>
        <v>0</v>
      </c>
    </row>
    <row r="244" spans="1:8" ht="12.75">
      <c r="A244" s="249"/>
      <c r="B244" s="253"/>
      <c r="C244" s="249"/>
      <c r="D244" s="262" t="s">
        <v>502</v>
      </c>
      <c r="E244" s="267">
        <v>1286</v>
      </c>
      <c r="F244" s="267">
        <v>300</v>
      </c>
      <c r="G244" s="214"/>
      <c r="H244" s="303"/>
    </row>
    <row r="245" spans="1:8" ht="12.75">
      <c r="A245" s="249"/>
      <c r="B245" s="253"/>
      <c r="C245" s="249"/>
      <c r="D245" s="261" t="s">
        <v>392</v>
      </c>
      <c r="E245" s="267">
        <f>SUM(E246:E250)</f>
        <v>94090</v>
      </c>
      <c r="F245" s="267">
        <f>SUBTOTAL(9,F246:F250)</f>
        <v>43250</v>
      </c>
      <c r="G245" s="267">
        <f>SUBTOTAL(9,G246:G250)</f>
        <v>0</v>
      </c>
      <c r="H245" s="267">
        <f>SUBTOTAL(9,H246:H250)</f>
        <v>0</v>
      </c>
    </row>
    <row r="246" spans="1:8" ht="12.75">
      <c r="A246" s="249"/>
      <c r="B246" s="253"/>
      <c r="C246" s="249"/>
      <c r="D246" s="262" t="s">
        <v>440</v>
      </c>
      <c r="E246" s="267">
        <v>423</v>
      </c>
      <c r="F246" s="267">
        <v>350</v>
      </c>
      <c r="G246" s="214"/>
      <c r="H246" s="303"/>
    </row>
    <row r="247" spans="1:8" ht="12.75">
      <c r="A247" s="249"/>
      <c r="B247" s="253"/>
      <c r="C247" s="249"/>
      <c r="D247" s="262" t="s">
        <v>394</v>
      </c>
      <c r="E247" s="267">
        <v>50</v>
      </c>
      <c r="F247" s="267">
        <v>50</v>
      </c>
      <c r="G247" s="214"/>
      <c r="H247" s="303"/>
    </row>
    <row r="248" spans="1:8" ht="12.75">
      <c r="A248" s="249"/>
      <c r="B248" s="253"/>
      <c r="C248" s="249"/>
      <c r="D248" s="262" t="s">
        <v>395</v>
      </c>
      <c r="E248" s="267">
        <v>13528</v>
      </c>
      <c r="F248" s="267">
        <v>7500</v>
      </c>
      <c r="G248" s="214"/>
      <c r="H248" s="303"/>
    </row>
    <row r="249" spans="1:8" ht="12.75">
      <c r="A249" s="249"/>
      <c r="B249" s="253"/>
      <c r="C249" s="249"/>
      <c r="D249" s="262" t="s">
        <v>396</v>
      </c>
      <c r="E249" s="267">
        <v>66289</v>
      </c>
      <c r="F249" s="267">
        <v>29470</v>
      </c>
      <c r="G249" s="214"/>
      <c r="H249" s="303"/>
    </row>
    <row r="250" spans="1:8" ht="12.75">
      <c r="A250" s="249"/>
      <c r="B250" s="253"/>
      <c r="C250" s="249"/>
      <c r="D250" s="262" t="s">
        <v>503</v>
      </c>
      <c r="E250" s="267">
        <v>13800</v>
      </c>
      <c r="F250" s="267">
        <v>5880</v>
      </c>
      <c r="G250" s="214"/>
      <c r="H250" s="303"/>
    </row>
    <row r="251" spans="1:8" ht="12.75" customHeight="1">
      <c r="A251" s="304" t="s">
        <v>504</v>
      </c>
      <c r="B251" s="304"/>
      <c r="C251" s="305">
        <v>600</v>
      </c>
      <c r="D251" s="306" t="s">
        <v>368</v>
      </c>
      <c r="E251" s="307">
        <f>SUM(E224+E200+E154+E139+E131+E42+E9)</f>
        <v>1752741</v>
      </c>
      <c r="F251" s="307">
        <f>SUM(F224+F200+F154+F139+F131+F42+F9)</f>
        <v>1668847</v>
      </c>
      <c r="G251" s="307">
        <f>SUM(G198+G154+G139+G131+G42+G9)</f>
        <v>1774450</v>
      </c>
      <c r="H251" s="307">
        <f>SUM(H198+H154+H139+H131+H42+H9)</f>
        <v>1782610</v>
      </c>
    </row>
    <row r="252" spans="1:8" ht="12.75">
      <c r="A252" s="304"/>
      <c r="B252" s="304"/>
      <c r="C252" s="305">
        <v>700</v>
      </c>
      <c r="D252" s="306" t="s">
        <v>454</v>
      </c>
      <c r="E252" s="307">
        <f>SUM(E120)</f>
        <v>24530</v>
      </c>
      <c r="F252" s="307">
        <f>SUM(F120)</f>
        <v>20000</v>
      </c>
      <c r="G252" s="307">
        <f>SUM(G120)</f>
        <v>24500</v>
      </c>
      <c r="H252" s="307">
        <f>SUM(H120)</f>
        <v>24000</v>
      </c>
    </row>
    <row r="253" spans="1:8" ht="12.75">
      <c r="A253" s="304"/>
      <c r="B253" s="304"/>
      <c r="C253" s="305">
        <v>800</v>
      </c>
      <c r="D253" s="306" t="s">
        <v>473</v>
      </c>
      <c r="E253" s="307">
        <f>SUM(E144)</f>
        <v>218060</v>
      </c>
      <c r="F253" s="307">
        <f>SUM(F144)</f>
        <v>213318</v>
      </c>
      <c r="G253" s="307">
        <f>SUM(G144)</f>
        <v>213000</v>
      </c>
      <c r="H253" s="307">
        <f>SUM(H144)</f>
        <v>213000</v>
      </c>
    </row>
    <row r="254" spans="1:8" ht="12.75">
      <c r="A254" s="304"/>
      <c r="B254" s="304"/>
      <c r="C254" s="306" t="s">
        <v>505</v>
      </c>
      <c r="D254" s="306"/>
      <c r="E254" s="308">
        <f>SUM(E251:E253)</f>
        <v>1995331</v>
      </c>
      <c r="F254" s="308">
        <f>SUM(F251:F253)</f>
        <v>1902165</v>
      </c>
      <c r="G254" s="308">
        <f>SUM(G251:G253)</f>
        <v>2011950</v>
      </c>
      <c r="H254" s="308">
        <f>SUM(H251:H253)</f>
        <v>2019610</v>
      </c>
    </row>
  </sheetData>
  <mergeCells count="63">
    <mergeCell ref="C3:D3"/>
    <mergeCell ref="E3:H3"/>
    <mergeCell ref="A4:A5"/>
    <mergeCell ref="B4:B5"/>
    <mergeCell ref="C4:C5"/>
    <mergeCell ref="E4:E5"/>
    <mergeCell ref="F4:F5"/>
    <mergeCell ref="G4:G5"/>
    <mergeCell ref="H4:H5"/>
    <mergeCell ref="A6:D6"/>
    <mergeCell ref="C7:D7"/>
    <mergeCell ref="A8:A39"/>
    <mergeCell ref="C8:D8"/>
    <mergeCell ref="B9:B39"/>
    <mergeCell ref="C14:C22"/>
    <mergeCell ref="C24:C35"/>
    <mergeCell ref="C37:C39"/>
    <mergeCell ref="C40:D40"/>
    <mergeCell ref="A41:A151"/>
    <mergeCell ref="C41:D41"/>
    <mergeCell ref="B42:B129"/>
    <mergeCell ref="C44:C49"/>
    <mergeCell ref="C51:C61"/>
    <mergeCell ref="C63:C111"/>
    <mergeCell ref="C113:C119"/>
    <mergeCell ref="C122:C129"/>
    <mergeCell ref="C130:D130"/>
    <mergeCell ref="B131:B137"/>
    <mergeCell ref="C133:C137"/>
    <mergeCell ref="C138:D138"/>
    <mergeCell ref="B139:B146"/>
    <mergeCell ref="C141:C143"/>
    <mergeCell ref="B147:B151"/>
    <mergeCell ref="C149:C151"/>
    <mergeCell ref="C152:D152"/>
    <mergeCell ref="A153:A182"/>
    <mergeCell ref="C153:D153"/>
    <mergeCell ref="B154:B182"/>
    <mergeCell ref="C156:C160"/>
    <mergeCell ref="C162:C172"/>
    <mergeCell ref="C174:C182"/>
    <mergeCell ref="A183:A192"/>
    <mergeCell ref="B183:B192"/>
    <mergeCell ref="C183:C188"/>
    <mergeCell ref="C190:C192"/>
    <mergeCell ref="C193:D193"/>
    <mergeCell ref="A194:A197"/>
    <mergeCell ref="B194:B197"/>
    <mergeCell ref="C196:C197"/>
    <mergeCell ref="C198:D198"/>
    <mergeCell ref="A199:A221"/>
    <mergeCell ref="C199:D199"/>
    <mergeCell ref="B200:B221"/>
    <mergeCell ref="C204:C213"/>
    <mergeCell ref="C215:C221"/>
    <mergeCell ref="C222:D222"/>
    <mergeCell ref="C223:D223"/>
    <mergeCell ref="A224:A250"/>
    <mergeCell ref="B224:B250"/>
    <mergeCell ref="C228:C232"/>
    <mergeCell ref="C234:C250"/>
    <mergeCell ref="A251:B254"/>
    <mergeCell ref="C254:D254"/>
  </mergeCells>
  <printOptions/>
  <pageMargins left="0.7875" right="0.7875" top="0.7875" bottom="0.7965277777777777" header="0.5118055555555556" footer="0.6298611111111111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43">
      <selection activeCell="I66" sqref="I66"/>
    </sheetView>
  </sheetViews>
  <sheetFormatPr defaultColWidth="12.57421875" defaultRowHeight="12.75"/>
  <cols>
    <col min="1" max="1" width="8.57421875" style="0" customWidth="1"/>
    <col min="2" max="2" width="11.57421875" style="0" customWidth="1"/>
    <col min="3" max="3" width="8.421875" style="0" customWidth="1"/>
    <col min="4" max="4" width="40.00390625" style="0" customWidth="1"/>
    <col min="5" max="16384" width="11.57421875" style="0" customWidth="1"/>
  </cols>
  <sheetData>
    <row r="1" spans="1:9" ht="12.75">
      <c r="A1" s="91"/>
      <c r="B1" s="91"/>
      <c r="C1" s="91"/>
      <c r="D1" s="91"/>
      <c r="E1" s="91"/>
      <c r="F1" s="91"/>
      <c r="G1" s="91"/>
      <c r="H1" s="91"/>
      <c r="I1" s="91"/>
    </row>
    <row r="2" spans="1:9" ht="15">
      <c r="A2" s="309" t="s">
        <v>506</v>
      </c>
      <c r="B2" s="309"/>
      <c r="C2" s="309"/>
      <c r="D2" s="309"/>
      <c r="E2" s="309"/>
      <c r="F2" s="309"/>
      <c r="G2" s="309"/>
      <c r="H2" s="309"/>
      <c r="I2" s="309"/>
    </row>
    <row r="3" spans="1:9" ht="12.75">
      <c r="A3" s="232"/>
      <c r="B3" s="232"/>
      <c r="C3" s="232"/>
      <c r="D3" s="232"/>
      <c r="E3" s="232"/>
      <c r="F3" s="232"/>
      <c r="G3" s="232"/>
      <c r="H3" s="233" t="s">
        <v>0</v>
      </c>
      <c r="I3" s="232"/>
    </row>
    <row r="4" spans="1:9" ht="12.75">
      <c r="A4" s="310"/>
      <c r="B4" s="311"/>
      <c r="C4" s="312" t="s">
        <v>361</v>
      </c>
      <c r="D4" s="312"/>
      <c r="E4" s="313" t="s">
        <v>362</v>
      </c>
      <c r="F4" s="313"/>
      <c r="G4" s="313"/>
      <c r="H4" s="313"/>
      <c r="I4" s="314"/>
    </row>
    <row r="5" spans="1:9" ht="12.75">
      <c r="A5" s="315" t="s">
        <v>279</v>
      </c>
      <c r="B5" s="316" t="s">
        <v>280</v>
      </c>
      <c r="C5" s="317" t="s">
        <v>131</v>
      </c>
      <c r="D5" s="318" t="s">
        <v>281</v>
      </c>
      <c r="E5" s="319">
        <v>2009</v>
      </c>
      <c r="F5" s="320" t="s">
        <v>507</v>
      </c>
      <c r="G5" s="320" t="s">
        <v>508</v>
      </c>
      <c r="H5" s="320" t="s">
        <v>509</v>
      </c>
      <c r="I5" s="321"/>
    </row>
    <row r="6" spans="1:9" ht="12.75">
      <c r="A6" s="322"/>
      <c r="B6" s="323" t="s">
        <v>510</v>
      </c>
      <c r="C6" s="324"/>
      <c r="D6" s="325" t="s">
        <v>283</v>
      </c>
      <c r="E6" s="319"/>
      <c r="F6" s="320"/>
      <c r="G6" s="320"/>
      <c r="H6" s="320"/>
      <c r="I6" s="321"/>
    </row>
    <row r="7" spans="1:9" ht="12.75">
      <c r="A7" s="326" t="s">
        <v>506</v>
      </c>
      <c r="B7" s="326"/>
      <c r="C7" s="326"/>
      <c r="D7" s="326"/>
      <c r="E7" s="327">
        <v>347213</v>
      </c>
      <c r="F7" s="327">
        <f>F8</f>
        <v>314329</v>
      </c>
      <c r="G7" s="327">
        <v>347213</v>
      </c>
      <c r="H7" s="327">
        <v>364574</v>
      </c>
      <c r="I7" s="328"/>
    </row>
    <row r="8" spans="1:9" ht="12.75">
      <c r="A8" s="329" t="s">
        <v>202</v>
      </c>
      <c r="B8" s="330" t="s">
        <v>511</v>
      </c>
      <c r="C8" s="331" t="s">
        <v>512</v>
      </c>
      <c r="D8" s="331"/>
      <c r="E8" s="332">
        <v>347213</v>
      </c>
      <c r="F8" s="332">
        <f>F9</f>
        <v>314329</v>
      </c>
      <c r="G8" s="332">
        <v>347213</v>
      </c>
      <c r="H8" s="332">
        <v>364574</v>
      </c>
      <c r="I8" s="333"/>
    </row>
    <row r="9" spans="1:9" ht="12.75">
      <c r="A9" s="334"/>
      <c r="B9" s="335"/>
      <c r="C9" s="336" t="s">
        <v>288</v>
      </c>
      <c r="D9" s="337" t="s">
        <v>5</v>
      </c>
      <c r="E9" s="338">
        <v>347213</v>
      </c>
      <c r="F9" s="338">
        <f>F10+F16+F28</f>
        <v>314329</v>
      </c>
      <c r="G9" s="339">
        <v>347213</v>
      </c>
      <c r="H9" s="339">
        <v>364574</v>
      </c>
      <c r="I9" s="340"/>
    </row>
    <row r="10" spans="1:9" ht="12.75">
      <c r="A10" s="341"/>
      <c r="B10" s="341"/>
      <c r="C10" s="342" t="s">
        <v>369</v>
      </c>
      <c r="D10" s="343" t="s">
        <v>513</v>
      </c>
      <c r="E10" s="344">
        <v>207927</v>
      </c>
      <c r="F10" s="344">
        <f>F11+F12+F15</f>
        <v>194629</v>
      </c>
      <c r="G10" s="345">
        <v>207927</v>
      </c>
      <c r="H10" s="346">
        <v>218323</v>
      </c>
      <c r="I10" s="347"/>
    </row>
    <row r="11" spans="1:9" ht="12.75">
      <c r="A11" s="341"/>
      <c r="B11" s="341"/>
      <c r="C11" s="348"/>
      <c r="D11" s="349" t="s">
        <v>514</v>
      </c>
      <c r="E11" s="350">
        <v>162318</v>
      </c>
      <c r="F11" s="350">
        <v>162318</v>
      </c>
      <c r="G11" s="351"/>
      <c r="H11" s="352"/>
      <c r="I11" s="353"/>
    </row>
    <row r="12" spans="1:9" ht="12.75">
      <c r="A12" s="341"/>
      <c r="B12" s="341"/>
      <c r="C12" s="348"/>
      <c r="D12" s="354" t="s">
        <v>515</v>
      </c>
      <c r="E12" s="344">
        <v>32331</v>
      </c>
      <c r="F12" s="344">
        <f>F13+F14</f>
        <v>32311</v>
      </c>
      <c r="G12" s="351"/>
      <c r="H12" s="352"/>
      <c r="I12" s="353"/>
    </row>
    <row r="13" spans="1:9" ht="12.75">
      <c r="A13" s="341"/>
      <c r="B13" s="341"/>
      <c r="C13" s="348"/>
      <c r="D13" s="349" t="s">
        <v>516</v>
      </c>
      <c r="E13" s="350">
        <v>10622</v>
      </c>
      <c r="F13" s="350">
        <v>10622</v>
      </c>
      <c r="G13" s="351"/>
      <c r="H13" s="352"/>
      <c r="I13" s="353"/>
    </row>
    <row r="14" spans="1:9" ht="12.75">
      <c r="A14" s="341"/>
      <c r="B14" s="341"/>
      <c r="C14" s="348"/>
      <c r="D14" s="349" t="s">
        <v>517</v>
      </c>
      <c r="E14" s="350">
        <v>21709</v>
      </c>
      <c r="F14" s="350">
        <v>21689</v>
      </c>
      <c r="G14" s="351"/>
      <c r="H14" s="352"/>
      <c r="I14" s="353"/>
    </row>
    <row r="15" spans="1:9" ht="12.75">
      <c r="A15" s="341"/>
      <c r="B15" s="341"/>
      <c r="C15" s="348"/>
      <c r="D15" s="349" t="s">
        <v>518</v>
      </c>
      <c r="E15" s="350">
        <v>13298</v>
      </c>
      <c r="F15" s="350">
        <v>0</v>
      </c>
      <c r="G15" s="351"/>
      <c r="H15" s="352"/>
      <c r="I15" s="353"/>
    </row>
    <row r="16" spans="1:9" ht="12.75">
      <c r="A16" s="341"/>
      <c r="B16" s="341"/>
      <c r="C16" s="342" t="s">
        <v>373</v>
      </c>
      <c r="D16" s="343" t="s">
        <v>519</v>
      </c>
      <c r="E16" s="355">
        <v>85176</v>
      </c>
      <c r="F16" s="355">
        <f>F17+F18+F19+F20+F27</f>
        <v>76854</v>
      </c>
      <c r="G16" s="356">
        <v>85176</v>
      </c>
      <c r="H16" s="357">
        <v>89435</v>
      </c>
      <c r="I16" s="347"/>
    </row>
    <row r="17" spans="1:9" ht="12.75">
      <c r="A17" s="341"/>
      <c r="B17" s="341"/>
      <c r="C17" s="348"/>
      <c r="D17" s="349" t="s">
        <v>520</v>
      </c>
      <c r="E17" s="358">
        <v>12282</v>
      </c>
      <c r="F17" s="358">
        <v>12282</v>
      </c>
      <c r="G17" s="359"/>
      <c r="H17" s="360"/>
      <c r="I17" s="353"/>
    </row>
    <row r="18" spans="1:9" ht="12.75">
      <c r="A18" s="341"/>
      <c r="B18" s="341"/>
      <c r="C18" s="361"/>
      <c r="D18" s="362" t="s">
        <v>521</v>
      </c>
      <c r="E18" s="358">
        <v>6639</v>
      </c>
      <c r="F18" s="358">
        <v>6639</v>
      </c>
      <c r="G18" s="363"/>
      <c r="H18" s="364"/>
      <c r="I18" s="353"/>
    </row>
    <row r="19" spans="1:9" ht="12.75">
      <c r="A19" s="341"/>
      <c r="B19" s="341"/>
      <c r="C19" s="361"/>
      <c r="D19" s="362" t="s">
        <v>522</v>
      </c>
      <c r="E19" s="358">
        <v>1859</v>
      </c>
      <c r="F19" s="358">
        <v>1859</v>
      </c>
      <c r="G19" s="365"/>
      <c r="H19" s="366"/>
      <c r="I19" s="353"/>
    </row>
    <row r="20" spans="1:9" ht="12.75">
      <c r="A20" s="341"/>
      <c r="B20" s="341"/>
      <c r="C20" s="342"/>
      <c r="D20" s="349" t="s">
        <v>523</v>
      </c>
      <c r="E20" s="358">
        <v>51915</v>
      </c>
      <c r="F20" s="358">
        <v>51915</v>
      </c>
      <c r="G20" s="359"/>
      <c r="H20" s="358"/>
      <c r="I20" s="353"/>
    </row>
    <row r="21" spans="1:9" ht="12.75">
      <c r="A21" s="341"/>
      <c r="B21" s="341"/>
      <c r="C21" s="342"/>
      <c r="D21" s="349" t="s">
        <v>524</v>
      </c>
      <c r="E21" s="358">
        <v>2921</v>
      </c>
      <c r="F21" s="358">
        <v>2921</v>
      </c>
      <c r="G21" s="359"/>
      <c r="H21" s="360"/>
      <c r="I21" s="353"/>
    </row>
    <row r="22" spans="1:9" ht="12.75">
      <c r="A22" s="341"/>
      <c r="B22" s="341"/>
      <c r="C22" s="342"/>
      <c r="D22" s="349" t="s">
        <v>525</v>
      </c>
      <c r="E22" s="358">
        <v>29111</v>
      </c>
      <c r="F22" s="358">
        <v>29111</v>
      </c>
      <c r="G22" s="359"/>
      <c r="H22" s="360"/>
      <c r="I22" s="353"/>
    </row>
    <row r="23" spans="1:9" ht="12.75">
      <c r="A23" s="341"/>
      <c r="B23" s="341"/>
      <c r="C23" s="342"/>
      <c r="D23" s="349" t="s">
        <v>526</v>
      </c>
      <c r="E23" s="358">
        <v>1660</v>
      </c>
      <c r="F23" s="358">
        <v>1660</v>
      </c>
      <c r="G23" s="359"/>
      <c r="H23" s="360"/>
      <c r="I23" s="353"/>
    </row>
    <row r="24" spans="1:9" ht="12.75">
      <c r="A24" s="341"/>
      <c r="B24" s="341"/>
      <c r="C24" s="342"/>
      <c r="D24" s="349" t="s">
        <v>527</v>
      </c>
      <c r="E24" s="358">
        <v>6240</v>
      </c>
      <c r="F24" s="358">
        <v>6240</v>
      </c>
      <c r="G24" s="359"/>
      <c r="H24" s="360"/>
      <c r="I24" s="353"/>
    </row>
    <row r="25" spans="1:9" ht="12.75">
      <c r="A25" s="341"/>
      <c r="B25" s="341"/>
      <c r="C25" s="342"/>
      <c r="D25" s="349" t="s">
        <v>528</v>
      </c>
      <c r="E25" s="358">
        <v>2091</v>
      </c>
      <c r="F25" s="358">
        <v>2091</v>
      </c>
      <c r="G25" s="359"/>
      <c r="H25" s="360"/>
      <c r="I25" s="353"/>
    </row>
    <row r="26" spans="1:9" ht="12.75">
      <c r="A26" s="341"/>
      <c r="B26" s="341"/>
      <c r="C26" s="342"/>
      <c r="D26" s="349" t="s">
        <v>529</v>
      </c>
      <c r="E26" s="358">
        <v>9892</v>
      </c>
      <c r="F26" s="358">
        <v>9892</v>
      </c>
      <c r="G26" s="359"/>
      <c r="H26" s="360"/>
      <c r="I26" s="353"/>
    </row>
    <row r="27" spans="1:9" ht="12.75">
      <c r="A27" s="341"/>
      <c r="B27" s="341"/>
      <c r="C27" s="342"/>
      <c r="D27" s="349" t="s">
        <v>530</v>
      </c>
      <c r="E27" s="358">
        <v>12481</v>
      </c>
      <c r="F27" s="358">
        <v>4159</v>
      </c>
      <c r="G27" s="359"/>
      <c r="H27" s="360"/>
      <c r="I27" s="353"/>
    </row>
    <row r="28" spans="1:9" ht="12.75">
      <c r="A28" s="341"/>
      <c r="B28" s="341"/>
      <c r="C28" s="342" t="s">
        <v>289</v>
      </c>
      <c r="D28" s="343" t="s">
        <v>290</v>
      </c>
      <c r="E28" s="355">
        <v>54110</v>
      </c>
      <c r="F28" s="355">
        <f>F29+F31+F35+F45+F50+F57+F59</f>
        <v>42846</v>
      </c>
      <c r="G28" s="356">
        <v>54110</v>
      </c>
      <c r="H28" s="357">
        <v>56816</v>
      </c>
      <c r="I28" s="347"/>
    </row>
    <row r="29" spans="1:9" ht="12.75">
      <c r="A29" s="341"/>
      <c r="B29" s="341"/>
      <c r="C29" s="367"/>
      <c r="D29" s="368" t="s">
        <v>531</v>
      </c>
      <c r="E29" s="344">
        <v>100</v>
      </c>
      <c r="F29" s="344">
        <v>0</v>
      </c>
      <c r="G29" s="351"/>
      <c r="H29" s="352"/>
      <c r="I29" s="353"/>
    </row>
    <row r="30" spans="1:9" ht="12.75">
      <c r="A30" s="341"/>
      <c r="B30" s="341"/>
      <c r="C30" s="361"/>
      <c r="D30" s="362" t="s">
        <v>532</v>
      </c>
      <c r="E30" s="350">
        <v>100</v>
      </c>
      <c r="F30" s="350">
        <v>0</v>
      </c>
      <c r="G30" s="351"/>
      <c r="H30" s="352"/>
      <c r="I30" s="353"/>
    </row>
    <row r="31" spans="1:9" ht="12.75">
      <c r="A31" s="341"/>
      <c r="B31" s="341"/>
      <c r="C31" s="361"/>
      <c r="D31" s="369" t="s">
        <v>533</v>
      </c>
      <c r="E31" s="344">
        <v>10955</v>
      </c>
      <c r="F31" s="344">
        <f>SUM(F32:F34)</f>
        <v>10955</v>
      </c>
      <c r="G31" s="345"/>
      <c r="H31" s="346"/>
      <c r="I31" s="347"/>
    </row>
    <row r="32" spans="1:9" ht="12.75">
      <c r="A32" s="341"/>
      <c r="B32" s="341"/>
      <c r="C32" s="361"/>
      <c r="D32" s="362" t="s">
        <v>410</v>
      </c>
      <c r="E32" s="350">
        <v>7635</v>
      </c>
      <c r="F32" s="350">
        <v>7635</v>
      </c>
      <c r="G32" s="351"/>
      <c r="H32" s="352"/>
      <c r="I32" s="353"/>
    </row>
    <row r="33" spans="1:9" ht="12.75">
      <c r="A33" s="341"/>
      <c r="B33" s="341"/>
      <c r="C33" s="361"/>
      <c r="D33" s="362" t="s">
        <v>411</v>
      </c>
      <c r="E33" s="350">
        <v>664</v>
      </c>
      <c r="F33" s="350">
        <v>664</v>
      </c>
      <c r="G33" s="351"/>
      <c r="H33" s="352"/>
      <c r="I33" s="353"/>
    </row>
    <row r="34" spans="1:9" ht="12.75">
      <c r="A34" s="341"/>
      <c r="B34" s="341"/>
      <c r="C34" s="361"/>
      <c r="D34" s="362" t="s">
        <v>534</v>
      </c>
      <c r="E34" s="350">
        <v>2656</v>
      </c>
      <c r="F34" s="350">
        <v>2656</v>
      </c>
      <c r="G34" s="351"/>
      <c r="H34" s="352"/>
      <c r="I34" s="353"/>
    </row>
    <row r="35" spans="1:9" ht="12.75">
      <c r="A35" s="341"/>
      <c r="B35" s="341"/>
      <c r="C35" s="361"/>
      <c r="D35" s="369" t="s">
        <v>535</v>
      </c>
      <c r="E35" s="344">
        <v>14938</v>
      </c>
      <c r="F35" s="344">
        <f>SUM(F36:F44)</f>
        <v>3290</v>
      </c>
      <c r="G35" s="351"/>
      <c r="H35" s="352"/>
      <c r="I35" s="353"/>
    </row>
    <row r="36" spans="1:9" ht="12.75">
      <c r="A36" s="341"/>
      <c r="B36" s="341"/>
      <c r="C36" s="361"/>
      <c r="D36" s="362" t="s">
        <v>414</v>
      </c>
      <c r="E36" s="350">
        <v>332</v>
      </c>
      <c r="F36" s="350">
        <v>0</v>
      </c>
      <c r="G36" s="351"/>
      <c r="H36" s="352"/>
      <c r="I36" s="353"/>
    </row>
    <row r="37" spans="1:9" ht="12.75">
      <c r="A37" s="341"/>
      <c r="B37" s="341"/>
      <c r="C37" s="361"/>
      <c r="D37" s="362" t="s">
        <v>536</v>
      </c>
      <c r="E37" s="350">
        <v>996</v>
      </c>
      <c r="F37" s="350">
        <v>0</v>
      </c>
      <c r="G37" s="351"/>
      <c r="H37" s="352"/>
      <c r="I37" s="353"/>
    </row>
    <row r="38" spans="1:9" ht="12.75">
      <c r="A38" s="341"/>
      <c r="B38" s="341"/>
      <c r="C38" s="361"/>
      <c r="D38" s="362" t="s">
        <v>537</v>
      </c>
      <c r="E38" s="350">
        <v>996</v>
      </c>
      <c r="F38" s="350">
        <v>0</v>
      </c>
      <c r="G38" s="351"/>
      <c r="H38" s="352"/>
      <c r="I38" s="353"/>
    </row>
    <row r="39" spans="1:9" ht="12.75">
      <c r="A39" s="341"/>
      <c r="B39" s="341"/>
      <c r="C39" s="370"/>
      <c r="D39" s="371" t="s">
        <v>538</v>
      </c>
      <c r="E39" s="366">
        <v>332</v>
      </c>
      <c r="F39" s="366">
        <v>0</v>
      </c>
      <c r="G39" s="372"/>
      <c r="H39" s="373"/>
      <c r="I39" s="353"/>
    </row>
    <row r="40" spans="1:9" ht="12.75">
      <c r="A40" s="374"/>
      <c r="B40" s="374"/>
      <c r="C40" s="375"/>
      <c r="D40" s="376" t="s">
        <v>539</v>
      </c>
      <c r="E40" s="358">
        <v>2324</v>
      </c>
      <c r="F40" s="358">
        <v>1300</v>
      </c>
      <c r="G40" s="359"/>
      <c r="H40" s="358"/>
      <c r="I40" s="353"/>
    </row>
    <row r="41" spans="1:9" ht="12.75">
      <c r="A41" s="377"/>
      <c r="B41" s="377"/>
      <c r="C41" s="348"/>
      <c r="D41" s="376" t="s">
        <v>540</v>
      </c>
      <c r="E41" s="358">
        <v>332</v>
      </c>
      <c r="F41" s="358">
        <v>0</v>
      </c>
      <c r="G41" s="359"/>
      <c r="H41" s="358"/>
      <c r="I41" s="353"/>
    </row>
    <row r="42" spans="1:9" ht="12.75">
      <c r="A42" s="341"/>
      <c r="B42" s="341"/>
      <c r="C42" s="361"/>
      <c r="D42" s="378" t="s">
        <v>541</v>
      </c>
      <c r="E42" s="350">
        <v>0</v>
      </c>
      <c r="F42" s="350">
        <v>0</v>
      </c>
      <c r="G42" s="351"/>
      <c r="H42" s="350"/>
      <c r="I42" s="353"/>
    </row>
    <row r="43" spans="1:9" ht="12.75">
      <c r="A43" s="341"/>
      <c r="B43" s="341"/>
      <c r="C43" s="348"/>
      <c r="D43" s="376" t="s">
        <v>542</v>
      </c>
      <c r="E43" s="358">
        <v>9294</v>
      </c>
      <c r="F43" s="358">
        <v>1700</v>
      </c>
      <c r="G43" s="359"/>
      <c r="H43" s="358"/>
      <c r="I43" s="353"/>
    </row>
    <row r="44" spans="1:9" ht="12.75">
      <c r="A44" s="341"/>
      <c r="B44" s="341"/>
      <c r="C44" s="348"/>
      <c r="D44" s="376" t="s">
        <v>543</v>
      </c>
      <c r="E44" s="358">
        <v>332</v>
      </c>
      <c r="F44" s="358">
        <v>290</v>
      </c>
      <c r="G44" s="359"/>
      <c r="H44" s="358"/>
      <c r="I44" s="353"/>
    </row>
    <row r="45" spans="1:9" ht="12.75">
      <c r="A45" s="341"/>
      <c r="B45" s="341"/>
      <c r="C45" s="348"/>
      <c r="D45" s="379" t="s">
        <v>544</v>
      </c>
      <c r="E45" s="355">
        <v>9959</v>
      </c>
      <c r="F45" s="355">
        <f>SUM(F46:F48)</f>
        <v>9959</v>
      </c>
      <c r="G45" s="359"/>
      <c r="H45" s="358"/>
      <c r="I45" s="353"/>
    </row>
    <row r="46" spans="1:9" ht="12.75">
      <c r="A46" s="341"/>
      <c r="B46" s="341"/>
      <c r="C46" s="348"/>
      <c r="D46" s="376" t="s">
        <v>545</v>
      </c>
      <c r="E46" s="358">
        <v>6639</v>
      </c>
      <c r="F46" s="358">
        <v>6639</v>
      </c>
      <c r="G46" s="359"/>
      <c r="H46" s="358"/>
      <c r="I46" s="353"/>
    </row>
    <row r="47" spans="1:9" ht="12.75">
      <c r="A47" s="341"/>
      <c r="B47" s="341"/>
      <c r="C47" s="348"/>
      <c r="D47" s="376" t="s">
        <v>546</v>
      </c>
      <c r="E47" s="358">
        <v>1992</v>
      </c>
      <c r="F47" s="358">
        <v>1992</v>
      </c>
      <c r="G47" s="359"/>
      <c r="H47" s="358"/>
      <c r="I47" s="353"/>
    </row>
    <row r="48" spans="1:9" ht="12.75">
      <c r="A48" s="341"/>
      <c r="B48" s="341"/>
      <c r="C48" s="348"/>
      <c r="D48" s="376" t="s">
        <v>547</v>
      </c>
      <c r="E48" s="358">
        <v>1328</v>
      </c>
      <c r="F48" s="358">
        <v>1328</v>
      </c>
      <c r="G48" s="359"/>
      <c r="H48" s="358"/>
      <c r="I48" s="353"/>
    </row>
    <row r="49" spans="1:9" ht="12.75">
      <c r="A49" s="341"/>
      <c r="B49" s="341"/>
      <c r="C49" s="348"/>
      <c r="D49" s="376" t="s">
        <v>548</v>
      </c>
      <c r="E49" s="358">
        <v>0</v>
      </c>
      <c r="F49" s="358">
        <v>0</v>
      </c>
      <c r="G49" s="359"/>
      <c r="H49" s="358"/>
      <c r="I49" s="353"/>
    </row>
    <row r="50" spans="1:9" ht="12.75">
      <c r="A50" s="341"/>
      <c r="B50" s="341"/>
      <c r="C50" s="348"/>
      <c r="D50" s="379" t="s">
        <v>549</v>
      </c>
      <c r="E50" s="355">
        <v>5312</v>
      </c>
      <c r="F50" s="355">
        <f>SUM(F51:F56)</f>
        <v>4400</v>
      </c>
      <c r="G50" s="359"/>
      <c r="H50" s="358"/>
      <c r="I50" s="353"/>
    </row>
    <row r="51" spans="1:9" ht="12.75">
      <c r="A51" s="341"/>
      <c r="B51" s="341"/>
      <c r="C51" s="348"/>
      <c r="D51" s="376" t="s">
        <v>550</v>
      </c>
      <c r="E51" s="358">
        <v>166</v>
      </c>
      <c r="F51" s="358">
        <v>0</v>
      </c>
      <c r="G51" s="359"/>
      <c r="H51" s="358"/>
      <c r="I51" s="353"/>
    </row>
    <row r="52" spans="1:9" ht="12.75">
      <c r="A52" s="341"/>
      <c r="B52" s="341"/>
      <c r="C52" s="348"/>
      <c r="D52" s="376" t="s">
        <v>551</v>
      </c>
      <c r="E52" s="358">
        <v>664</v>
      </c>
      <c r="F52" s="358">
        <v>700</v>
      </c>
      <c r="G52" s="359"/>
      <c r="H52" s="358"/>
      <c r="I52" s="353"/>
    </row>
    <row r="53" spans="1:9" ht="12.75">
      <c r="A53" s="341"/>
      <c r="B53" s="341"/>
      <c r="C53" s="348"/>
      <c r="D53" s="376" t="s">
        <v>552</v>
      </c>
      <c r="E53" s="358">
        <v>332</v>
      </c>
      <c r="F53" s="358">
        <v>400</v>
      </c>
      <c r="G53" s="359"/>
      <c r="H53" s="358"/>
      <c r="I53" s="353"/>
    </row>
    <row r="54" spans="1:9" ht="12.75">
      <c r="A54" s="341"/>
      <c r="B54" s="341"/>
      <c r="C54" s="348"/>
      <c r="D54" s="376" t="s">
        <v>553</v>
      </c>
      <c r="E54" s="358">
        <v>166</v>
      </c>
      <c r="F54" s="358">
        <v>300</v>
      </c>
      <c r="G54" s="359"/>
      <c r="H54" s="358"/>
      <c r="I54" s="353"/>
    </row>
    <row r="55" spans="1:9" ht="12.75">
      <c r="A55" s="341"/>
      <c r="B55" s="341"/>
      <c r="C55" s="348"/>
      <c r="D55" s="376" t="s">
        <v>554</v>
      </c>
      <c r="E55" s="358">
        <v>2656</v>
      </c>
      <c r="F55" s="358">
        <v>1500</v>
      </c>
      <c r="G55" s="359"/>
      <c r="H55" s="358"/>
      <c r="I55" s="353"/>
    </row>
    <row r="56" spans="1:9" ht="12.75">
      <c r="A56" s="341"/>
      <c r="B56" s="341"/>
      <c r="C56" s="348"/>
      <c r="D56" s="376" t="s">
        <v>555</v>
      </c>
      <c r="E56" s="358">
        <v>1328</v>
      </c>
      <c r="F56" s="358">
        <v>1500</v>
      </c>
      <c r="G56" s="359"/>
      <c r="H56" s="358"/>
      <c r="I56" s="353"/>
    </row>
    <row r="57" spans="1:9" ht="12.75">
      <c r="A57" s="341"/>
      <c r="B57" s="341"/>
      <c r="C57" s="348"/>
      <c r="D57" s="379" t="s">
        <v>556</v>
      </c>
      <c r="E57" s="355">
        <v>100</v>
      </c>
      <c r="F57" s="355">
        <v>0</v>
      </c>
      <c r="G57" s="359"/>
      <c r="H57" s="358"/>
      <c r="I57" s="353"/>
    </row>
    <row r="58" spans="1:9" ht="12.75">
      <c r="A58" s="341"/>
      <c r="B58" s="341"/>
      <c r="C58" s="348"/>
      <c r="D58" s="376" t="s">
        <v>557</v>
      </c>
      <c r="E58" s="358">
        <v>100</v>
      </c>
      <c r="F58" s="358">
        <v>0</v>
      </c>
      <c r="G58" s="359"/>
      <c r="H58" s="358"/>
      <c r="I58" s="353"/>
    </row>
    <row r="59" spans="1:9" ht="12.75">
      <c r="A59" s="341"/>
      <c r="B59" s="341"/>
      <c r="C59" s="348"/>
      <c r="D59" s="379" t="s">
        <v>558</v>
      </c>
      <c r="E59" s="355">
        <v>12746</v>
      </c>
      <c r="F59" s="355">
        <f>SUM(F60:F64)</f>
        <v>14242</v>
      </c>
      <c r="G59" s="359"/>
      <c r="H59" s="358"/>
      <c r="I59" s="353"/>
    </row>
    <row r="60" spans="1:9" ht="12.75">
      <c r="A60" s="341"/>
      <c r="B60" s="341"/>
      <c r="C60" s="348"/>
      <c r="D60" s="376" t="s">
        <v>559</v>
      </c>
      <c r="E60" s="358">
        <v>332</v>
      </c>
      <c r="F60" s="358">
        <v>2000</v>
      </c>
      <c r="G60" s="359"/>
      <c r="H60" s="358"/>
      <c r="I60" s="353"/>
    </row>
    <row r="61" spans="1:9" ht="12.75">
      <c r="A61" s="341"/>
      <c r="B61" s="341"/>
      <c r="C61" s="348"/>
      <c r="D61" s="376" t="s">
        <v>560</v>
      </c>
      <c r="E61" s="358">
        <v>166</v>
      </c>
      <c r="F61" s="358">
        <v>0</v>
      </c>
      <c r="G61" s="359"/>
      <c r="H61" s="358"/>
      <c r="I61" s="353"/>
    </row>
    <row r="62" spans="1:9" ht="12.75">
      <c r="A62" s="341"/>
      <c r="B62" s="341"/>
      <c r="C62" s="348"/>
      <c r="D62" s="376" t="s">
        <v>561</v>
      </c>
      <c r="E62" s="358">
        <v>498</v>
      </c>
      <c r="F62" s="358">
        <v>0</v>
      </c>
      <c r="G62" s="359"/>
      <c r="H62" s="358"/>
      <c r="I62" s="353"/>
    </row>
    <row r="63" spans="1:9" ht="12.75">
      <c r="A63" s="341"/>
      <c r="B63" s="341"/>
      <c r="C63" s="348"/>
      <c r="D63" s="376" t="s">
        <v>562</v>
      </c>
      <c r="E63" s="358">
        <v>8630</v>
      </c>
      <c r="F63" s="358">
        <v>9122</v>
      </c>
      <c r="G63" s="359"/>
      <c r="H63" s="358"/>
      <c r="I63" s="353"/>
    </row>
    <row r="64" spans="1:9" ht="12.75">
      <c r="A64" s="374"/>
      <c r="B64" s="374"/>
      <c r="C64" s="348"/>
      <c r="D64" s="376" t="s">
        <v>563</v>
      </c>
      <c r="E64" s="358">
        <v>3120</v>
      </c>
      <c r="F64" s="358">
        <v>3120</v>
      </c>
      <c r="G64" s="359"/>
      <c r="H64" s="358"/>
      <c r="I64" s="353"/>
    </row>
    <row r="65" spans="1:9" ht="12.75">
      <c r="A65" s="380" t="s">
        <v>564</v>
      </c>
      <c r="B65" s="380"/>
      <c r="C65" s="380"/>
      <c r="D65" s="381" t="s">
        <v>358</v>
      </c>
      <c r="E65" s="382">
        <v>347213</v>
      </c>
      <c r="F65" s="382">
        <f>F8</f>
        <v>314329</v>
      </c>
      <c r="G65" s="383">
        <v>347213</v>
      </c>
      <c r="H65" s="384">
        <v>364574</v>
      </c>
      <c r="I65" s="347"/>
    </row>
    <row r="66" spans="1:9" ht="12.75">
      <c r="A66" s="380"/>
      <c r="B66" s="380"/>
      <c r="C66" s="380"/>
      <c r="D66" s="385" t="s">
        <v>359</v>
      </c>
      <c r="E66" s="386">
        <v>0</v>
      </c>
      <c r="F66" s="386">
        <v>0</v>
      </c>
      <c r="G66" s="387">
        <v>0</v>
      </c>
      <c r="H66" s="388">
        <v>0</v>
      </c>
      <c r="I66" s="389"/>
    </row>
  </sheetData>
  <mergeCells count="10">
    <mergeCell ref="A2:I2"/>
    <mergeCell ref="C4:D4"/>
    <mergeCell ref="E4:H4"/>
    <mergeCell ref="E5:E6"/>
    <mergeCell ref="F5:F6"/>
    <mergeCell ref="G5:G6"/>
    <mergeCell ref="H5:H6"/>
    <mergeCell ref="A7:D7"/>
    <mergeCell ref="C8:D8"/>
    <mergeCell ref="A65:C66"/>
  </mergeCells>
  <printOptions/>
  <pageMargins left="0.7875" right="0.7875" top="0.7875" bottom="0.9541666666666666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80"/>
  <sheetViews>
    <sheetView workbookViewId="0" topLeftCell="A19">
      <selection activeCell="A1" sqref="A1"/>
    </sheetView>
  </sheetViews>
  <sheetFormatPr defaultColWidth="12.57421875" defaultRowHeight="12.75"/>
  <cols>
    <col min="1" max="1" width="10.00390625" style="0" customWidth="1"/>
    <col min="2" max="2" width="10.57421875" style="0" customWidth="1"/>
    <col min="3" max="3" width="11.57421875" style="0" customWidth="1"/>
    <col min="4" max="4" width="39.421875" style="0" customWidth="1"/>
    <col min="5" max="16384" width="11.57421875" style="0" customWidth="1"/>
  </cols>
  <sheetData>
    <row r="2" spans="1:8" ht="15">
      <c r="A2" s="390" t="s">
        <v>565</v>
      </c>
      <c r="B2" s="390"/>
      <c r="C2" s="390"/>
      <c r="D2" s="390"/>
      <c r="E2" s="390"/>
      <c r="F2" s="390"/>
      <c r="G2" s="390"/>
      <c r="H2" s="390"/>
    </row>
    <row r="3" spans="1:8" ht="12.75">
      <c r="A3" s="232"/>
      <c r="B3" s="232"/>
      <c r="C3" s="232"/>
      <c r="D3" s="232"/>
      <c r="E3" s="232"/>
      <c r="F3" s="232"/>
      <c r="G3" s="232"/>
      <c r="H3" s="233" t="s">
        <v>276</v>
      </c>
    </row>
    <row r="4" spans="1:8" ht="12.75">
      <c r="A4" s="138"/>
      <c r="B4" s="138"/>
      <c r="C4" s="139"/>
      <c r="D4" s="391" t="s">
        <v>361</v>
      </c>
      <c r="E4" s="392" t="s">
        <v>566</v>
      </c>
      <c r="F4" s="392"/>
      <c r="G4" s="392"/>
      <c r="H4" s="392"/>
    </row>
    <row r="5" spans="1:8" ht="12.75">
      <c r="A5" s="393" t="s">
        <v>279</v>
      </c>
      <c r="B5" s="394" t="s">
        <v>280</v>
      </c>
      <c r="C5" s="395" t="s">
        <v>131</v>
      </c>
      <c r="D5" s="396" t="s">
        <v>281</v>
      </c>
      <c r="E5" s="397">
        <v>2009</v>
      </c>
      <c r="F5" s="397">
        <v>2010</v>
      </c>
      <c r="G5" s="398">
        <v>2011</v>
      </c>
      <c r="H5" s="399">
        <v>2012</v>
      </c>
    </row>
    <row r="6" spans="1:8" ht="12.75">
      <c r="A6" s="400"/>
      <c r="B6" s="401" t="s">
        <v>510</v>
      </c>
      <c r="C6" s="402"/>
      <c r="D6" s="403" t="s">
        <v>283</v>
      </c>
      <c r="E6" s="397"/>
      <c r="F6" s="397"/>
      <c r="G6" s="398"/>
      <c r="H6" s="399"/>
    </row>
    <row r="7" spans="1:8" ht="12.75">
      <c r="A7" s="404" t="s">
        <v>567</v>
      </c>
      <c r="B7" s="404"/>
      <c r="C7" s="404"/>
      <c r="D7" s="404"/>
      <c r="E7" s="405">
        <f>E8+E37+E59+E63+E67+E33</f>
        <v>404408</v>
      </c>
      <c r="F7" s="405">
        <f>F8+F37+F59+F63+F67+F72+F76</f>
        <v>437000</v>
      </c>
      <c r="G7" s="405">
        <v>451294</v>
      </c>
      <c r="H7" s="406">
        <v>494516</v>
      </c>
    </row>
    <row r="8" spans="1:8" ht="12.75">
      <c r="A8" s="407" t="s">
        <v>206</v>
      </c>
      <c r="B8" s="408" t="s">
        <v>334</v>
      </c>
      <c r="C8" s="409" t="s">
        <v>568</v>
      </c>
      <c r="D8" s="409"/>
      <c r="E8" s="410">
        <f>E9</f>
        <v>30248</v>
      </c>
      <c r="F8" s="411">
        <f>F9</f>
        <v>30500</v>
      </c>
      <c r="G8" s="412">
        <f>G9</f>
        <v>32728</v>
      </c>
      <c r="H8" s="412">
        <f>H9</f>
        <v>34382</v>
      </c>
    </row>
    <row r="9" spans="1:8" ht="12.75">
      <c r="A9" s="413"/>
      <c r="B9" s="414"/>
      <c r="C9" s="415" t="s">
        <v>288</v>
      </c>
      <c r="D9" s="416" t="s">
        <v>5</v>
      </c>
      <c r="E9" s="417">
        <f>E10+E12+E19</f>
        <v>30248</v>
      </c>
      <c r="F9" s="418">
        <v>30500</v>
      </c>
      <c r="G9" s="419">
        <v>32728</v>
      </c>
      <c r="H9" s="419">
        <v>34382</v>
      </c>
    </row>
    <row r="10" spans="1:8" ht="12.75">
      <c r="A10" s="413"/>
      <c r="B10" s="414"/>
      <c r="C10" s="420" t="s">
        <v>369</v>
      </c>
      <c r="D10" s="343" t="s">
        <v>513</v>
      </c>
      <c r="E10" s="346">
        <v>4149</v>
      </c>
      <c r="F10" s="350">
        <v>4191</v>
      </c>
      <c r="G10" s="351">
        <v>4443</v>
      </c>
      <c r="H10" s="352">
        <v>4713</v>
      </c>
    </row>
    <row r="11" spans="1:8" ht="12.75">
      <c r="A11" s="413"/>
      <c r="B11" s="414"/>
      <c r="C11" s="375"/>
      <c r="D11" s="349" t="s">
        <v>514</v>
      </c>
      <c r="E11" s="352">
        <v>4149</v>
      </c>
      <c r="F11" s="350">
        <v>4191</v>
      </c>
      <c r="G11" s="351"/>
      <c r="H11" s="352"/>
    </row>
    <row r="12" spans="1:8" ht="12.75">
      <c r="A12" s="413"/>
      <c r="B12" s="414"/>
      <c r="C12" s="420" t="s">
        <v>373</v>
      </c>
      <c r="D12" s="343" t="s">
        <v>519</v>
      </c>
      <c r="E12" s="357">
        <f>SUM(E13:E18)</f>
        <v>1054</v>
      </c>
      <c r="F12" s="358">
        <v>1305</v>
      </c>
      <c r="G12" s="359">
        <v>1385</v>
      </c>
      <c r="H12" s="360">
        <v>1469</v>
      </c>
    </row>
    <row r="13" spans="1:8" ht="12.75">
      <c r="A13" s="413"/>
      <c r="B13" s="414"/>
      <c r="C13" s="420"/>
      <c r="D13" s="349" t="s">
        <v>569</v>
      </c>
      <c r="E13" s="360">
        <v>0</v>
      </c>
      <c r="F13" s="358">
        <v>228</v>
      </c>
      <c r="G13" s="359"/>
      <c r="H13" s="360"/>
    </row>
    <row r="14" spans="1:8" ht="12.75">
      <c r="A14" s="413"/>
      <c r="B14" s="414"/>
      <c r="C14" s="420"/>
      <c r="D14" s="349" t="s">
        <v>570</v>
      </c>
      <c r="E14" s="360">
        <v>192</v>
      </c>
      <c r="F14" s="358">
        <v>195</v>
      </c>
      <c r="G14" s="359"/>
      <c r="H14" s="360"/>
    </row>
    <row r="15" spans="1:8" ht="12.75">
      <c r="A15" s="413"/>
      <c r="B15" s="414"/>
      <c r="C15" s="420"/>
      <c r="D15" s="349" t="s">
        <v>571</v>
      </c>
      <c r="E15" s="360">
        <v>0</v>
      </c>
      <c r="F15" s="358">
        <v>55</v>
      </c>
      <c r="G15" s="359"/>
      <c r="H15" s="360"/>
    </row>
    <row r="16" spans="1:8" ht="12.75">
      <c r="A16" s="413"/>
      <c r="B16" s="414"/>
      <c r="C16" s="420"/>
      <c r="D16" s="362" t="s">
        <v>572</v>
      </c>
      <c r="E16" s="358">
        <v>597</v>
      </c>
      <c r="F16" s="358">
        <v>594</v>
      </c>
      <c r="G16" s="363"/>
      <c r="H16" s="358"/>
    </row>
    <row r="17" spans="1:8" ht="12.75">
      <c r="A17" s="413"/>
      <c r="B17" s="414"/>
      <c r="C17" s="420"/>
      <c r="D17" s="349" t="s">
        <v>573</v>
      </c>
      <c r="E17" s="358">
        <v>33</v>
      </c>
      <c r="F17" s="358">
        <v>33</v>
      </c>
      <c r="G17" s="359"/>
      <c r="H17" s="199"/>
    </row>
    <row r="18" spans="1:8" ht="12.75">
      <c r="A18" s="413"/>
      <c r="B18" s="414"/>
      <c r="C18" s="420"/>
      <c r="D18" s="349" t="s">
        <v>574</v>
      </c>
      <c r="E18" s="358">
        <v>232</v>
      </c>
      <c r="F18" s="358">
        <v>200</v>
      </c>
      <c r="G18" s="359"/>
      <c r="H18" s="199"/>
    </row>
    <row r="19" spans="1:8" ht="12.75">
      <c r="A19" s="413"/>
      <c r="B19" s="414"/>
      <c r="C19" s="420" t="s">
        <v>289</v>
      </c>
      <c r="D19" s="343" t="s">
        <v>290</v>
      </c>
      <c r="E19" s="357">
        <f>SUM(E20:E31)</f>
        <v>25045</v>
      </c>
      <c r="F19" s="355">
        <v>25004</v>
      </c>
      <c r="G19" s="356">
        <v>26900</v>
      </c>
      <c r="H19" s="357">
        <v>28200</v>
      </c>
    </row>
    <row r="20" spans="1:8" ht="12.75">
      <c r="A20" s="413"/>
      <c r="B20" s="414"/>
      <c r="C20" s="421"/>
      <c r="D20" s="362" t="s">
        <v>575</v>
      </c>
      <c r="E20" s="352">
        <v>17593</v>
      </c>
      <c r="F20" s="350">
        <v>17693</v>
      </c>
      <c r="G20" s="351"/>
      <c r="H20" s="352"/>
    </row>
    <row r="21" spans="1:8" ht="12.75">
      <c r="A21" s="413"/>
      <c r="B21" s="414"/>
      <c r="C21" s="421"/>
      <c r="D21" s="362" t="s">
        <v>576</v>
      </c>
      <c r="E21" s="352">
        <v>797</v>
      </c>
      <c r="F21" s="350">
        <v>797</v>
      </c>
      <c r="G21" s="351"/>
      <c r="H21" s="352"/>
    </row>
    <row r="22" spans="1:8" ht="12.75">
      <c r="A22" s="413"/>
      <c r="B22" s="414"/>
      <c r="C22" s="421"/>
      <c r="D22" s="362" t="s">
        <v>577</v>
      </c>
      <c r="E22" s="352">
        <v>100</v>
      </c>
      <c r="F22" s="350">
        <v>100</v>
      </c>
      <c r="G22" s="351"/>
      <c r="H22" s="352"/>
    </row>
    <row r="23" spans="1:8" ht="12.75">
      <c r="A23" s="413"/>
      <c r="B23" s="414"/>
      <c r="C23" s="421"/>
      <c r="D23" s="362" t="s">
        <v>321</v>
      </c>
      <c r="E23" s="352">
        <v>1361</v>
      </c>
      <c r="F23" s="350">
        <v>1346</v>
      </c>
      <c r="G23" s="351"/>
      <c r="H23" s="352"/>
    </row>
    <row r="24" spans="1:8" ht="12.75">
      <c r="A24" s="413"/>
      <c r="B24" s="414"/>
      <c r="C24" s="421"/>
      <c r="D24" s="362" t="s">
        <v>578</v>
      </c>
      <c r="E24" s="352">
        <v>33</v>
      </c>
      <c r="F24" s="350">
        <v>33</v>
      </c>
      <c r="G24" s="351"/>
      <c r="H24" s="352"/>
    </row>
    <row r="25" spans="1:8" ht="12.75">
      <c r="A25" s="413"/>
      <c r="B25" s="414"/>
      <c r="C25" s="421"/>
      <c r="D25" s="362" t="s">
        <v>579</v>
      </c>
      <c r="E25" s="352">
        <v>2324</v>
      </c>
      <c r="F25" s="350">
        <v>2350</v>
      </c>
      <c r="G25" s="351"/>
      <c r="H25" s="352"/>
    </row>
    <row r="26" spans="1:8" ht="12.75">
      <c r="A26" s="413"/>
      <c r="B26" s="414"/>
      <c r="C26" s="421"/>
      <c r="D26" s="362" t="s">
        <v>580</v>
      </c>
      <c r="E26" s="352">
        <v>2257</v>
      </c>
      <c r="F26" s="350">
        <v>2257</v>
      </c>
      <c r="G26" s="351"/>
      <c r="H26" s="352"/>
    </row>
    <row r="27" spans="1:8" ht="12.75">
      <c r="A27" s="413"/>
      <c r="B27" s="414"/>
      <c r="C27" s="421"/>
      <c r="D27" s="362" t="s">
        <v>581</v>
      </c>
      <c r="E27" s="352">
        <v>66</v>
      </c>
      <c r="F27" s="350">
        <v>50</v>
      </c>
      <c r="G27" s="351"/>
      <c r="H27" s="352"/>
    </row>
    <row r="28" spans="1:8" ht="12.75">
      <c r="A28" s="413"/>
      <c r="B28" s="414"/>
      <c r="C28" s="421"/>
      <c r="D28" s="362" t="s">
        <v>582</v>
      </c>
      <c r="E28" s="352">
        <v>16</v>
      </c>
      <c r="F28" s="350">
        <v>50</v>
      </c>
      <c r="G28" s="351"/>
      <c r="H28" s="352"/>
    </row>
    <row r="29" spans="1:8" ht="12.75">
      <c r="A29" s="413"/>
      <c r="B29" s="414"/>
      <c r="C29" s="421"/>
      <c r="D29" s="362" t="s">
        <v>304</v>
      </c>
      <c r="E29" s="352">
        <v>133</v>
      </c>
      <c r="F29" s="350">
        <v>133</v>
      </c>
      <c r="G29" s="351"/>
      <c r="H29" s="352"/>
    </row>
    <row r="30" spans="1:8" ht="12.75">
      <c r="A30" s="413"/>
      <c r="B30" s="414"/>
      <c r="C30" s="421"/>
      <c r="D30" s="362" t="s">
        <v>583</v>
      </c>
      <c r="E30" s="352">
        <v>332</v>
      </c>
      <c r="F30" s="350">
        <v>130</v>
      </c>
      <c r="G30" s="351"/>
      <c r="H30" s="352"/>
    </row>
    <row r="31" spans="1:8" ht="12.75">
      <c r="A31" s="413"/>
      <c r="B31" s="414"/>
      <c r="C31" s="421"/>
      <c r="D31" s="362" t="s">
        <v>584</v>
      </c>
      <c r="E31" s="352">
        <v>33</v>
      </c>
      <c r="F31" s="350">
        <v>65</v>
      </c>
      <c r="G31" s="351"/>
      <c r="H31" s="352"/>
    </row>
    <row r="32" spans="1:8" ht="12.75">
      <c r="A32" s="407" t="s">
        <v>208</v>
      </c>
      <c r="B32" s="422"/>
      <c r="C32" s="423" t="s">
        <v>585</v>
      </c>
      <c r="D32" s="423"/>
      <c r="E32" s="424">
        <f>E33+E37</f>
        <v>275932</v>
      </c>
      <c r="F32" s="425">
        <f>F37</f>
        <v>290080</v>
      </c>
      <c r="G32" s="426">
        <f>G37</f>
        <v>307566</v>
      </c>
      <c r="H32" s="424">
        <f>H37</f>
        <v>326134</v>
      </c>
    </row>
    <row r="33" spans="1:8" ht="12.75">
      <c r="A33" s="427"/>
      <c r="B33" s="428" t="s">
        <v>334</v>
      </c>
      <c r="C33" s="429" t="s">
        <v>586</v>
      </c>
      <c r="D33" s="429"/>
      <c r="E33" s="430">
        <f>E34</f>
        <v>290</v>
      </c>
      <c r="F33" s="431"/>
      <c r="G33" s="432"/>
      <c r="H33" s="430"/>
    </row>
    <row r="34" spans="1:8" ht="12.75">
      <c r="A34" s="427"/>
      <c r="B34" s="414"/>
      <c r="C34" s="415" t="s">
        <v>288</v>
      </c>
      <c r="D34" s="416" t="s">
        <v>5</v>
      </c>
      <c r="E34" s="417">
        <f>SUM(E35:E36)</f>
        <v>290</v>
      </c>
      <c r="F34" s="418"/>
      <c r="G34" s="419"/>
      <c r="H34" s="419"/>
    </row>
    <row r="35" spans="1:8" ht="12.75">
      <c r="A35" s="427"/>
      <c r="B35" s="414"/>
      <c r="C35" s="421"/>
      <c r="D35" s="349" t="s">
        <v>569</v>
      </c>
      <c r="E35" s="352">
        <v>230</v>
      </c>
      <c r="F35" s="350"/>
      <c r="G35" s="351"/>
      <c r="H35" s="352"/>
    </row>
    <row r="36" spans="1:8" ht="12.75">
      <c r="A36" s="427"/>
      <c r="B36" s="414"/>
      <c r="C36" s="421"/>
      <c r="D36" s="349" t="s">
        <v>571</v>
      </c>
      <c r="E36" s="352">
        <v>60</v>
      </c>
      <c r="F36" s="350"/>
      <c r="G36" s="351"/>
      <c r="H36" s="352"/>
    </row>
    <row r="37" spans="1:8" ht="12.75">
      <c r="A37" s="427"/>
      <c r="B37" s="428" t="s">
        <v>587</v>
      </c>
      <c r="C37" s="429" t="s">
        <v>588</v>
      </c>
      <c r="D37" s="429"/>
      <c r="E37" s="430">
        <f>E38</f>
        <v>275642</v>
      </c>
      <c r="F37" s="431">
        <f>F38</f>
        <v>290080</v>
      </c>
      <c r="G37" s="432">
        <f>G38</f>
        <v>307566</v>
      </c>
      <c r="H37" s="430">
        <f>H38</f>
        <v>326134</v>
      </c>
    </row>
    <row r="38" spans="1:8" ht="12.75">
      <c r="A38" s="427"/>
      <c r="B38" s="433"/>
      <c r="C38" s="434" t="s">
        <v>288</v>
      </c>
      <c r="D38" s="435" t="s">
        <v>5</v>
      </c>
      <c r="E38" s="436">
        <v>275642</v>
      </c>
      <c r="F38" s="437">
        <v>290080</v>
      </c>
      <c r="G38" s="438">
        <v>307566</v>
      </c>
      <c r="H38" s="436">
        <v>326134</v>
      </c>
    </row>
    <row r="39" spans="1:8" ht="12.75">
      <c r="A39" s="427"/>
      <c r="B39" s="433"/>
      <c r="C39" s="420" t="s">
        <v>369</v>
      </c>
      <c r="D39" s="379" t="s">
        <v>589</v>
      </c>
      <c r="E39" s="358">
        <v>203147</v>
      </c>
      <c r="F39" s="216">
        <v>214917</v>
      </c>
      <c r="G39" s="199">
        <v>227811</v>
      </c>
      <c r="H39" s="199">
        <v>241479</v>
      </c>
    </row>
    <row r="40" spans="1:8" ht="12.75">
      <c r="A40" s="427"/>
      <c r="B40" s="433"/>
      <c r="C40" s="420"/>
      <c r="D40" s="439" t="s">
        <v>590</v>
      </c>
      <c r="E40" s="216">
        <v>201653</v>
      </c>
      <c r="F40" s="216">
        <v>213423</v>
      </c>
      <c r="G40" s="359"/>
      <c r="H40" s="358"/>
    </row>
    <row r="41" spans="1:8" ht="12.75">
      <c r="A41" s="427"/>
      <c r="B41" s="433"/>
      <c r="C41" s="420"/>
      <c r="D41" s="376" t="s">
        <v>591</v>
      </c>
      <c r="E41" s="216">
        <v>1494</v>
      </c>
      <c r="F41" s="216">
        <v>1494</v>
      </c>
      <c r="G41" s="359"/>
      <c r="H41" s="358"/>
    </row>
    <row r="42" spans="1:8" ht="12.75">
      <c r="A42" s="427"/>
      <c r="B42" s="433"/>
      <c r="C42" s="420" t="s">
        <v>373</v>
      </c>
      <c r="D42" s="440" t="s">
        <v>592</v>
      </c>
      <c r="E42" s="185">
        <v>66885</v>
      </c>
      <c r="F42" s="355">
        <v>68945</v>
      </c>
      <c r="G42" s="441">
        <v>73085</v>
      </c>
      <c r="H42" s="441">
        <v>77465</v>
      </c>
    </row>
    <row r="43" spans="1:8" ht="12.75">
      <c r="A43" s="427"/>
      <c r="B43" s="433"/>
      <c r="C43" s="420"/>
      <c r="D43" s="439" t="s">
        <v>569</v>
      </c>
      <c r="E43" s="216">
        <v>9958</v>
      </c>
      <c r="F43" s="358">
        <v>9965</v>
      </c>
      <c r="G43" s="359"/>
      <c r="H43" s="358"/>
    </row>
    <row r="44" spans="1:8" ht="12.75">
      <c r="A44" s="413"/>
      <c r="B44" s="442"/>
      <c r="C44" s="420"/>
      <c r="D44" s="439" t="s">
        <v>593</v>
      </c>
      <c r="E44" s="358">
        <v>3485</v>
      </c>
      <c r="F44" s="358">
        <v>3560</v>
      </c>
      <c r="G44" s="359"/>
      <c r="H44" s="358"/>
    </row>
    <row r="45" spans="1:8" ht="12.75">
      <c r="A45" s="413"/>
      <c r="B45" s="442"/>
      <c r="C45" s="420"/>
      <c r="D45" s="439" t="s">
        <v>570</v>
      </c>
      <c r="E45" s="358">
        <v>6307</v>
      </c>
      <c r="F45" s="358">
        <v>6390</v>
      </c>
      <c r="G45" s="359"/>
      <c r="H45" s="358"/>
    </row>
    <row r="46" spans="1:8" ht="12.75">
      <c r="A46" s="413"/>
      <c r="B46" s="442"/>
      <c r="C46" s="420"/>
      <c r="D46" s="439" t="s">
        <v>571</v>
      </c>
      <c r="E46" s="358">
        <v>2821</v>
      </c>
      <c r="F46" s="358">
        <v>2850</v>
      </c>
      <c r="G46" s="359"/>
      <c r="H46" s="358"/>
    </row>
    <row r="47" spans="1:8" ht="12.75">
      <c r="A47" s="413"/>
      <c r="B47" s="442"/>
      <c r="C47" s="420"/>
      <c r="D47" s="439" t="s">
        <v>594</v>
      </c>
      <c r="E47" s="358">
        <v>26223</v>
      </c>
      <c r="F47" s="358">
        <v>27880</v>
      </c>
      <c r="G47" s="359"/>
      <c r="H47" s="358"/>
    </row>
    <row r="48" spans="1:8" ht="12.75">
      <c r="A48" s="413"/>
      <c r="B48" s="442"/>
      <c r="C48" s="420"/>
      <c r="D48" s="439" t="s">
        <v>573</v>
      </c>
      <c r="E48" s="358">
        <v>1660</v>
      </c>
      <c r="F48" s="358">
        <v>1610</v>
      </c>
      <c r="G48" s="359"/>
      <c r="H48" s="358"/>
    </row>
    <row r="49" spans="1:8" ht="12.75">
      <c r="A49" s="413"/>
      <c r="B49" s="442"/>
      <c r="C49" s="420"/>
      <c r="D49" s="439" t="s">
        <v>595</v>
      </c>
      <c r="E49" s="358">
        <v>3983</v>
      </c>
      <c r="F49" s="358">
        <v>3910</v>
      </c>
      <c r="G49" s="359"/>
      <c r="H49" s="358"/>
    </row>
    <row r="50" spans="1:8" ht="12.75">
      <c r="A50" s="413"/>
      <c r="B50" s="442"/>
      <c r="C50" s="420"/>
      <c r="D50" s="439" t="s">
        <v>596</v>
      </c>
      <c r="E50" s="358">
        <v>1494</v>
      </c>
      <c r="F50" s="358">
        <v>1270</v>
      </c>
      <c r="G50" s="359"/>
      <c r="H50" s="358"/>
    </row>
    <row r="51" spans="1:8" ht="12.75">
      <c r="A51" s="413"/>
      <c r="B51" s="442"/>
      <c r="C51" s="420"/>
      <c r="D51" s="439" t="s">
        <v>574</v>
      </c>
      <c r="E51" s="358">
        <v>9294</v>
      </c>
      <c r="F51" s="358">
        <v>9560</v>
      </c>
      <c r="G51" s="359"/>
      <c r="H51" s="358"/>
    </row>
    <row r="52" spans="1:8" ht="12.75">
      <c r="A52" s="413"/>
      <c r="B52" s="442"/>
      <c r="C52" s="420"/>
      <c r="D52" s="439" t="s">
        <v>597</v>
      </c>
      <c r="E52" s="358">
        <v>1660</v>
      </c>
      <c r="F52" s="358">
        <v>1950</v>
      </c>
      <c r="G52" s="359"/>
      <c r="H52" s="358"/>
    </row>
    <row r="53" spans="1:8" ht="12.75">
      <c r="A53" s="413"/>
      <c r="B53" s="442"/>
      <c r="C53" s="420" t="s">
        <v>289</v>
      </c>
      <c r="D53" s="440" t="s">
        <v>290</v>
      </c>
      <c r="E53" s="355">
        <v>5444</v>
      </c>
      <c r="F53" s="355">
        <v>6068</v>
      </c>
      <c r="G53" s="356">
        <v>6500</v>
      </c>
      <c r="H53" s="355">
        <v>7000</v>
      </c>
    </row>
    <row r="54" spans="1:8" ht="12.75">
      <c r="A54" s="413"/>
      <c r="B54" s="442"/>
      <c r="C54" s="420"/>
      <c r="D54" s="439" t="s">
        <v>321</v>
      </c>
      <c r="E54" s="358">
        <v>498</v>
      </c>
      <c r="F54" s="358">
        <v>498</v>
      </c>
      <c r="G54" s="359"/>
      <c r="H54" s="359"/>
    </row>
    <row r="55" spans="1:8" ht="12.75">
      <c r="A55" s="413"/>
      <c r="B55" s="442"/>
      <c r="C55" s="420"/>
      <c r="D55" s="439" t="s">
        <v>583</v>
      </c>
      <c r="E55" s="358">
        <v>2390</v>
      </c>
      <c r="F55" s="358">
        <v>2600</v>
      </c>
      <c r="G55" s="359"/>
      <c r="H55" s="358"/>
    </row>
    <row r="56" spans="1:8" ht="12.75">
      <c r="A56" s="413"/>
      <c r="B56" s="442"/>
      <c r="C56" s="420"/>
      <c r="D56" s="439" t="s">
        <v>584</v>
      </c>
      <c r="E56" s="358">
        <v>2556</v>
      </c>
      <c r="F56" s="358">
        <v>2970</v>
      </c>
      <c r="G56" s="359"/>
      <c r="H56" s="358"/>
    </row>
    <row r="57" spans="1:8" ht="12.75">
      <c r="A57" s="413"/>
      <c r="B57" s="442"/>
      <c r="C57" s="420" t="s">
        <v>598</v>
      </c>
      <c r="D57" s="440" t="s">
        <v>599</v>
      </c>
      <c r="E57" s="355">
        <v>166</v>
      </c>
      <c r="F57" s="355">
        <v>150</v>
      </c>
      <c r="G57" s="356">
        <v>170</v>
      </c>
      <c r="H57" s="356">
        <v>190</v>
      </c>
    </row>
    <row r="58" spans="1:8" ht="12.75">
      <c r="A58" s="413"/>
      <c r="B58" s="442"/>
      <c r="C58" s="375"/>
      <c r="D58" s="439" t="s">
        <v>600</v>
      </c>
      <c r="E58" s="358">
        <v>166</v>
      </c>
      <c r="F58" s="358">
        <v>150</v>
      </c>
      <c r="G58" s="359"/>
      <c r="H58" s="358"/>
    </row>
    <row r="59" spans="1:8" ht="12.75">
      <c r="A59" s="407" t="s">
        <v>210</v>
      </c>
      <c r="B59" s="407" t="s">
        <v>601</v>
      </c>
      <c r="C59" s="443"/>
      <c r="D59" s="444" t="s">
        <v>602</v>
      </c>
      <c r="E59" s="411">
        <f>E60</f>
        <v>13052</v>
      </c>
      <c r="F59" s="411">
        <f>F60</f>
        <v>13300</v>
      </c>
      <c r="G59" s="412">
        <f>G60</f>
        <v>15000</v>
      </c>
      <c r="H59" s="411">
        <f>H60</f>
        <v>16000</v>
      </c>
    </row>
    <row r="60" spans="1:8" ht="12.75">
      <c r="A60" s="445"/>
      <c r="B60" s="442"/>
      <c r="C60" s="415" t="s">
        <v>288</v>
      </c>
      <c r="D60" s="446" t="s">
        <v>5</v>
      </c>
      <c r="E60" s="418">
        <f>E61</f>
        <v>13052</v>
      </c>
      <c r="F60" s="418">
        <v>13300</v>
      </c>
      <c r="G60" s="419">
        <v>15000</v>
      </c>
      <c r="H60" s="418">
        <v>16000</v>
      </c>
    </row>
    <row r="61" spans="1:8" ht="12.75">
      <c r="A61" s="445"/>
      <c r="B61" s="442"/>
      <c r="C61" s="420" t="s">
        <v>289</v>
      </c>
      <c r="D61" s="440" t="s">
        <v>290</v>
      </c>
      <c r="E61" s="355">
        <f>E62</f>
        <v>13052</v>
      </c>
      <c r="F61" s="355">
        <v>13330</v>
      </c>
      <c r="G61" s="356">
        <v>15000</v>
      </c>
      <c r="H61" s="355">
        <v>16000</v>
      </c>
    </row>
    <row r="62" spans="1:8" ht="12.75">
      <c r="A62" s="445"/>
      <c r="B62" s="442"/>
      <c r="C62" s="375"/>
      <c r="D62" s="439" t="s">
        <v>603</v>
      </c>
      <c r="E62" s="358">
        <v>13052</v>
      </c>
      <c r="F62" s="358">
        <v>13330</v>
      </c>
      <c r="G62" s="359"/>
      <c r="H62" s="358"/>
    </row>
    <row r="63" spans="1:8" ht="12.75">
      <c r="A63" s="407" t="s">
        <v>212</v>
      </c>
      <c r="B63" s="407" t="s">
        <v>604</v>
      </c>
      <c r="C63" s="443"/>
      <c r="D63" s="444" t="s">
        <v>605</v>
      </c>
      <c r="E63" s="411">
        <f>E64</f>
        <v>64496</v>
      </c>
      <c r="F63" s="411">
        <f>F64</f>
        <v>38120</v>
      </c>
      <c r="G63" s="412">
        <f>G64</f>
        <v>75000</v>
      </c>
      <c r="H63" s="411">
        <f>H64</f>
        <v>96000</v>
      </c>
    </row>
    <row r="64" spans="1:8" ht="12.75">
      <c r="A64" s="445"/>
      <c r="B64" s="442"/>
      <c r="C64" s="415" t="s">
        <v>288</v>
      </c>
      <c r="D64" s="446" t="s">
        <v>5</v>
      </c>
      <c r="E64" s="418">
        <v>64496</v>
      </c>
      <c r="F64" s="418">
        <v>38120</v>
      </c>
      <c r="G64" s="419">
        <v>75000</v>
      </c>
      <c r="H64" s="418">
        <v>96000</v>
      </c>
    </row>
    <row r="65" spans="1:8" ht="12.75">
      <c r="A65" s="445"/>
      <c r="B65" s="442"/>
      <c r="C65" s="420" t="s">
        <v>488</v>
      </c>
      <c r="D65" s="440" t="s">
        <v>599</v>
      </c>
      <c r="E65" s="355">
        <v>64496</v>
      </c>
      <c r="F65" s="355">
        <v>38120</v>
      </c>
      <c r="G65" s="356">
        <v>75000</v>
      </c>
      <c r="H65" s="355">
        <v>96000</v>
      </c>
    </row>
    <row r="66" spans="1:8" ht="12.75">
      <c r="A66" s="445"/>
      <c r="B66" s="442"/>
      <c r="C66" s="427"/>
      <c r="D66" s="439" t="s">
        <v>606</v>
      </c>
      <c r="E66" s="358">
        <v>64496</v>
      </c>
      <c r="F66" s="358">
        <v>38120</v>
      </c>
      <c r="G66" s="359"/>
      <c r="H66" s="358"/>
    </row>
    <row r="67" spans="1:8" ht="12.75">
      <c r="A67" s="407" t="s">
        <v>214</v>
      </c>
      <c r="B67" s="407" t="s">
        <v>607</v>
      </c>
      <c r="C67" s="407"/>
      <c r="D67" s="444" t="s">
        <v>608</v>
      </c>
      <c r="E67" s="411">
        <f>E68</f>
        <v>20680</v>
      </c>
      <c r="F67" s="411">
        <f>F68</f>
        <v>20000</v>
      </c>
      <c r="G67" s="412">
        <f>G68</f>
        <v>21000</v>
      </c>
      <c r="H67" s="411">
        <f>H68</f>
        <v>22000</v>
      </c>
    </row>
    <row r="68" spans="1:8" ht="12.75">
      <c r="A68" s="413"/>
      <c r="B68" s="442"/>
      <c r="C68" s="415" t="s">
        <v>288</v>
      </c>
      <c r="D68" s="446" t="s">
        <v>5</v>
      </c>
      <c r="E68" s="418">
        <v>20680</v>
      </c>
      <c r="F68" s="418">
        <v>20000</v>
      </c>
      <c r="G68" s="419">
        <v>21000</v>
      </c>
      <c r="H68" s="418">
        <v>22000</v>
      </c>
    </row>
    <row r="69" spans="1:8" ht="12.75">
      <c r="A69" s="413"/>
      <c r="B69" s="442"/>
      <c r="C69" s="447" t="s">
        <v>488</v>
      </c>
      <c r="D69" s="440" t="s">
        <v>599</v>
      </c>
      <c r="E69" s="355">
        <v>20680</v>
      </c>
      <c r="F69" s="355">
        <v>20000</v>
      </c>
      <c r="G69" s="356">
        <v>21000</v>
      </c>
      <c r="H69" s="355">
        <v>22000</v>
      </c>
    </row>
    <row r="70" spans="1:8" ht="12.75">
      <c r="A70" s="413"/>
      <c r="B70" s="442"/>
      <c r="C70" s="427"/>
      <c r="D70" s="439" t="s">
        <v>609</v>
      </c>
      <c r="E70" s="358">
        <v>15535</v>
      </c>
      <c r="F70" s="358">
        <v>14900</v>
      </c>
      <c r="G70" s="359"/>
      <c r="H70" s="358"/>
    </row>
    <row r="71" spans="1:8" ht="12.75">
      <c r="A71" s="413"/>
      <c r="B71" s="442"/>
      <c r="C71" s="427"/>
      <c r="D71" s="439" t="s">
        <v>610</v>
      </c>
      <c r="E71" s="358">
        <v>5145</v>
      </c>
      <c r="F71" s="358">
        <v>5100</v>
      </c>
      <c r="G71" s="359"/>
      <c r="H71" s="358"/>
    </row>
    <row r="72" spans="1:8" s="451" customFormat="1" ht="23.25" customHeight="1">
      <c r="A72" s="407" t="s">
        <v>216</v>
      </c>
      <c r="B72" s="407" t="s">
        <v>611</v>
      </c>
      <c r="C72" s="448"/>
      <c r="D72" s="449" t="s">
        <v>612</v>
      </c>
      <c r="E72" s="450"/>
      <c r="F72" s="411">
        <v>15000</v>
      </c>
      <c r="G72" s="411">
        <v>18000</v>
      </c>
      <c r="H72" s="411">
        <v>20000</v>
      </c>
    </row>
    <row r="73" spans="1:8" s="453" customFormat="1" ht="12.75">
      <c r="A73" s="427"/>
      <c r="B73" s="427"/>
      <c r="C73" s="415" t="s">
        <v>288</v>
      </c>
      <c r="D73" s="446" t="s">
        <v>5</v>
      </c>
      <c r="E73" s="452"/>
      <c r="F73" s="418">
        <v>15000</v>
      </c>
      <c r="G73" s="418">
        <v>18000</v>
      </c>
      <c r="H73" s="418">
        <v>20000</v>
      </c>
    </row>
    <row r="74" spans="1:8" s="453" customFormat="1" ht="12.75">
      <c r="A74" s="427"/>
      <c r="B74" s="427"/>
      <c r="C74" s="420" t="s">
        <v>488</v>
      </c>
      <c r="D74" s="440" t="s">
        <v>599</v>
      </c>
      <c r="E74" s="358"/>
      <c r="F74" s="355">
        <v>15000</v>
      </c>
      <c r="G74" s="356">
        <v>18000</v>
      </c>
      <c r="H74" s="355">
        <v>20000</v>
      </c>
    </row>
    <row r="75" spans="1:8" s="453" customFormat="1" ht="12.75">
      <c r="A75" s="427"/>
      <c r="B75" s="427"/>
      <c r="C75" s="420"/>
      <c r="D75" s="439" t="s">
        <v>613</v>
      </c>
      <c r="E75" s="358"/>
      <c r="F75" s="358">
        <v>15000</v>
      </c>
      <c r="G75" s="359"/>
      <c r="H75" s="358"/>
    </row>
    <row r="76" spans="1:8" ht="12.75">
      <c r="A76" s="407" t="s">
        <v>218</v>
      </c>
      <c r="B76" s="407" t="s">
        <v>334</v>
      </c>
      <c r="C76" s="407"/>
      <c r="D76" s="444" t="s">
        <v>614</v>
      </c>
      <c r="E76" s="454"/>
      <c r="F76" s="411">
        <v>30000</v>
      </c>
      <c r="G76" s="412">
        <v>65000</v>
      </c>
      <c r="H76" s="411">
        <v>90000</v>
      </c>
    </row>
    <row r="77" spans="1:8" ht="12.75">
      <c r="A77" s="413"/>
      <c r="B77" s="442"/>
      <c r="C77" s="415" t="s">
        <v>288</v>
      </c>
      <c r="D77" s="446" t="s">
        <v>5</v>
      </c>
      <c r="E77" s="452"/>
      <c r="F77" s="418">
        <v>30000</v>
      </c>
      <c r="G77" s="419">
        <v>65000</v>
      </c>
      <c r="H77" s="418">
        <v>90000</v>
      </c>
    </row>
    <row r="78" spans="1:8" ht="12.75">
      <c r="A78" s="413"/>
      <c r="B78" s="442"/>
      <c r="C78" s="447" t="s">
        <v>488</v>
      </c>
      <c r="D78" s="440" t="s">
        <v>599</v>
      </c>
      <c r="E78" s="358"/>
      <c r="F78" s="355">
        <v>30000</v>
      </c>
      <c r="G78" s="356">
        <v>65000</v>
      </c>
      <c r="H78" s="355">
        <v>90000</v>
      </c>
    </row>
    <row r="79" spans="1:8" ht="12.75">
      <c r="A79" s="413"/>
      <c r="B79" s="442"/>
      <c r="C79" s="420"/>
      <c r="D79" s="439" t="s">
        <v>613</v>
      </c>
      <c r="E79" s="358"/>
      <c r="F79" s="358">
        <v>30000</v>
      </c>
      <c r="G79" s="359"/>
      <c r="H79" s="358"/>
    </row>
    <row r="80" spans="1:8" ht="12.75">
      <c r="A80" s="455" t="s">
        <v>615</v>
      </c>
      <c r="B80" s="455"/>
      <c r="C80" s="455"/>
      <c r="D80" s="456" t="s">
        <v>358</v>
      </c>
      <c r="E80" s="405">
        <v>404408</v>
      </c>
      <c r="F80" s="405">
        <f>F8+F37+F59+F63+F67+F72+F76</f>
        <v>437000</v>
      </c>
      <c r="G80" s="457">
        <v>451294</v>
      </c>
      <c r="H80" s="458">
        <v>494516</v>
      </c>
    </row>
  </sheetData>
  <mergeCells count="37">
    <mergeCell ref="A2:H2"/>
    <mergeCell ref="E4:H4"/>
    <mergeCell ref="E5:E6"/>
    <mergeCell ref="F5:F6"/>
    <mergeCell ref="G5:G6"/>
    <mergeCell ref="H5:H6"/>
    <mergeCell ref="A7:D7"/>
    <mergeCell ref="C8:D8"/>
    <mergeCell ref="A9:A31"/>
    <mergeCell ref="B9:B31"/>
    <mergeCell ref="C13:C18"/>
    <mergeCell ref="C20:C31"/>
    <mergeCell ref="C32:D32"/>
    <mergeCell ref="A33:A36"/>
    <mergeCell ref="C33:D33"/>
    <mergeCell ref="B34:B36"/>
    <mergeCell ref="C35:C36"/>
    <mergeCell ref="A37:A43"/>
    <mergeCell ref="C37:D37"/>
    <mergeCell ref="B38:B43"/>
    <mergeCell ref="C40:C41"/>
    <mergeCell ref="A44:A58"/>
    <mergeCell ref="B44:B58"/>
    <mergeCell ref="C44:C52"/>
    <mergeCell ref="C54:C56"/>
    <mergeCell ref="A60:A62"/>
    <mergeCell ref="B60:B62"/>
    <mergeCell ref="A64:A66"/>
    <mergeCell ref="B64:B66"/>
    <mergeCell ref="A68:A71"/>
    <mergeCell ref="B68:B71"/>
    <mergeCell ref="C70:C71"/>
    <mergeCell ref="A73:A75"/>
    <mergeCell ref="B73:B75"/>
    <mergeCell ref="A77:A79"/>
    <mergeCell ref="B77:B79"/>
    <mergeCell ref="A80:C80"/>
  </mergeCells>
  <printOptions/>
  <pageMargins left="0.7875" right="0.7875" top="0.7875" bottom="0.9541666666666666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2010-02-04T08:51:55Z</cp:lastPrinted>
  <dcterms:created xsi:type="dcterms:W3CDTF">2009-11-16T13:28:36Z</dcterms:created>
  <dcterms:modified xsi:type="dcterms:W3CDTF">2010-02-08T08:48:29Z</dcterms:modified>
  <cp:category/>
  <cp:version/>
  <cp:contentType/>
  <cp:contentStatus/>
  <cp:revision>67</cp:revision>
</cp:coreProperties>
</file>